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One-page calculator" sheetId="2" state="visible" r:id="rId2"/>
    <sheet xmlns:r="http://schemas.openxmlformats.org/officeDocument/2006/relationships" name="Feasibility model" sheetId="3" state="visible" r:id="rId3"/>
    <sheet xmlns:r="http://schemas.openxmlformats.org/officeDocument/2006/relationships" name="Site log" sheetId="4" state="visible" r:id="rId4"/>
  </sheets>
  <definedNames/>
  <calcPr calcId="124519" fullCalcOnLoad="1"/>
</workbook>
</file>

<file path=xl/styles.xml><?xml version="1.0" encoding="utf-8"?>
<styleSheet xmlns="http://schemas.openxmlformats.org/spreadsheetml/2006/main">
  <numFmts count="15">
    <numFmt numFmtId="164" formatCode="£#,##0.00;(£#,##0.00);-"/>
    <numFmt numFmtId="165" formatCode="yyyy-mm-dd"/>
    <numFmt numFmtId="166" formatCode="mmm yyyy"/>
    <numFmt numFmtId="167" formatCode="0.0&quot; months&quot;"/>
    <numFmt numFmtId="168" formatCode="#,##0;(#,##0);-"/>
    <numFmt numFmtId="169" formatCode="0.0"/>
    <numFmt numFmtId="170" formatCode="£#,##0;(£#,##0);-"/>
    <numFmt numFmtId="171" formatCode="0.000"/>
    <numFmt numFmtId="172" formatCode="0.0&quot; kWh&quot;"/>
    <numFmt numFmtId="173" formatCode="0.0&quot;p&quot;;-0.0&quot;p&quot;;&quot;0p&quot;"/>
    <numFmt numFmtId="174" formatCode="0.0%"/>
    <numFmt numFmtId="175" formatCode="#,##0&quot; kWh&quot;"/>
    <numFmt numFmtId="176" formatCode="0%;-0%;0%"/>
    <numFmt numFmtId="177" formatCode="0.0&quot; kW&quot;"/>
    <numFmt numFmtId="178" formatCode="dd/mm/yyyy"/>
  </numFmts>
  <fonts count="10">
    <font>
      <name val="Calibri"/>
      <family val="2"/>
      <color theme="1"/>
      <sz val="11"/>
      <scheme val="minor"/>
    </font>
    <font>
      <name val="Arial"/>
      <b val="1"/>
      <color rgb="00332E2B"/>
      <sz val="16"/>
    </font>
    <font>
      <name val="Arial"/>
      <i val="1"/>
      <color rgb="005A5350"/>
      <sz val="10"/>
    </font>
    <font>
      <name val="Arial"/>
      <b val="1"/>
      <color rgb="00332E2B"/>
      <sz val="10"/>
    </font>
    <font>
      <name val="Arial"/>
      <color rgb="00332E2B"/>
      <sz val="10"/>
    </font>
    <font>
      <name val="Arial"/>
      <b val="1"/>
      <color rgb="002853A8"/>
      <sz val="11"/>
    </font>
    <font>
      <name val="Arial"/>
      <color rgb="000000FF"/>
      <sz val="10"/>
    </font>
    <font>
      <name val="Arial"/>
      <b val="1"/>
      <color rgb="00FFFFFF"/>
      <sz val="10"/>
    </font>
    <font>
      <name val="Arial"/>
      <b val="1"/>
      <color rgb="002853A8"/>
      <sz val="10"/>
    </font>
    <font>
      <name val="Arial"/>
      <i val="1"/>
      <color rgb="000000FF"/>
      <sz val="10"/>
    </font>
  </fonts>
  <fills count="6">
    <fill>
      <patternFill/>
    </fill>
    <fill>
      <patternFill patternType="gray125"/>
    </fill>
    <fill>
      <patternFill patternType="solid">
        <fgColor rgb="00FFFF00"/>
      </patternFill>
    </fill>
    <fill>
      <patternFill patternType="solid">
        <fgColor rgb="00E5F4E4"/>
      </patternFill>
    </fill>
    <fill>
      <patternFill patternType="solid">
        <fgColor rgb="003366CF"/>
      </patternFill>
    </fill>
    <fill>
      <patternFill patternType="solid">
        <fgColor rgb="00EEF2FB"/>
      </patternFill>
    </fill>
  </fills>
  <borders count="2">
    <border>
      <left/>
      <right/>
      <top/>
      <bottom/>
      <diagonal/>
    </border>
    <border>
      <left style="thin">
        <color rgb="00BDB7B2"/>
      </left>
      <right style="thin">
        <color rgb="00BDB7B2"/>
      </right>
      <top style="thin">
        <color rgb="00BDB7B2"/>
      </top>
      <bottom style="thin">
        <color rgb="00BDB7B2"/>
      </bottom>
    </border>
  </borders>
  <cellStyleXfs count="1">
    <xf numFmtId="0" fontId="0" fillId="0" borderId="0"/>
  </cellStyleXfs>
  <cellXfs count="4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pivotButton="0" quotePrefix="0" xfId="0"/>
    <xf numFmtId="0" fontId="4" fillId="0" borderId="0" pivotButton="0" quotePrefix="0" xfId="0"/>
    <xf numFmtId="0" fontId="4" fillId="0" borderId="1" pivotButton="0" quotePrefix="0" xfId="0"/>
    <xf numFmtId="0" fontId="3" fillId="3" borderId="1" pivotButton="0" quotePrefix="0" xfId="0"/>
    <xf numFmtId="0" fontId="3" fillId="0" borderId="1" pivotButton="0" quotePrefix="0" xfId="0"/>
    <xf numFmtId="164" fontId="6" fillId="2" borderId="1" pivotButton="0" quotePrefix="0" xfId="0"/>
    <xf numFmtId="166" fontId="6" fillId="2" borderId="1" pivotButton="0" quotePrefix="0" xfId="0"/>
    <xf numFmtId="167" fontId="4" fillId="0" borderId="1" pivotButton="0" quotePrefix="0" xfId="0"/>
    <xf numFmtId="0" fontId="7" fillId="4" borderId="1" applyAlignment="1" pivotButton="0" quotePrefix="0" xfId="0">
      <alignment horizontal="center" vertical="center"/>
    </xf>
    <xf numFmtId="0" fontId="7" fillId="4" borderId="1" applyAlignment="1" pivotButton="0" quotePrefix="0" xfId="0">
      <alignment vertical="center"/>
    </xf>
    <xf numFmtId="0" fontId="0" fillId="5" borderId="1" pivotButton="0" quotePrefix="0" xfId="0"/>
    <xf numFmtId="0" fontId="6" fillId="2" borderId="1" applyAlignment="1" pivotButton="0" quotePrefix="0" xfId="0">
      <alignment vertical="top" wrapText="1"/>
    </xf>
    <xf numFmtId="168" fontId="6" fillId="2" borderId="1" pivotButton="0" quotePrefix="0" xfId="0"/>
    <xf numFmtId="169" fontId="6" fillId="2" borderId="1" pivotButton="0" quotePrefix="0" xfId="0"/>
    <xf numFmtId="170" fontId="6" fillId="2" borderId="1" pivotButton="0" quotePrefix="0" xfId="0"/>
    <xf numFmtId="0" fontId="8" fillId="5" borderId="1" applyAlignment="1" pivotButton="0" quotePrefix="0" xfId="0">
      <alignment horizontal="center" vertical="center"/>
    </xf>
    <xf numFmtId="0" fontId="4" fillId="0" borderId="1" applyAlignment="1" pivotButton="0" quotePrefix="0" xfId="0">
      <alignment vertical="top" wrapText="1"/>
    </xf>
    <xf numFmtId="164" fontId="4" fillId="0" borderId="1" pivotButton="0" quotePrefix="0" xfId="0"/>
    <xf numFmtId="171" fontId="4" fillId="0" borderId="1" pivotButton="0" quotePrefix="0" xfId="0"/>
    <xf numFmtId="172" fontId="4" fillId="0" borderId="1" pivotButton="0" quotePrefix="0" xfId="0"/>
    <xf numFmtId="173" fontId="3" fillId="3" borderId="1" pivotButton="0" quotePrefix="0" xfId="0"/>
    <xf numFmtId="173" fontId="6" fillId="2" borderId="1" pivotButton="0" quotePrefix="0" xfId="0"/>
    <xf numFmtId="167" fontId="3" fillId="3" borderId="1" pivotButton="0" quotePrefix="0" xfId="0"/>
    <xf numFmtId="0" fontId="2" fillId="0" borderId="0" applyAlignment="1" pivotButton="0" quotePrefix="0" xfId="0">
      <alignment vertical="top" wrapText="1"/>
    </xf>
    <xf numFmtId="9" fontId="6" fillId="2" borderId="1" pivotButton="0" quotePrefix="0" xfId="0"/>
    <xf numFmtId="174" fontId="6" fillId="2" borderId="1" pivotButton="0" quotePrefix="0" xfId="0"/>
    <xf numFmtId="170" fontId="4" fillId="0" borderId="1" pivotButton="0" quotePrefix="0" xfId="0"/>
    <xf numFmtId="9" fontId="4" fillId="0" borderId="1" pivotButton="0" quotePrefix="0" xfId="0"/>
    <xf numFmtId="175" fontId="4" fillId="0" borderId="1" pivotButton="0" quotePrefix="0" xfId="0"/>
    <xf numFmtId="170" fontId="3" fillId="3" borderId="1" pivotButton="0" quotePrefix="0" xfId="0"/>
    <xf numFmtId="0" fontId="3" fillId="0" borderId="1" applyAlignment="1" pivotButton="0" quotePrefix="0" xfId="0">
      <alignment horizontal="center" vertical="center"/>
    </xf>
    <xf numFmtId="176" fontId="3" fillId="3" borderId="1" pivotButton="0" quotePrefix="0" xfId="0"/>
    <xf numFmtId="177" fontId="4" fillId="0" borderId="1" pivotButton="0" quotePrefix="0" xfId="0"/>
    <xf numFmtId="0" fontId="7" fillId="4" borderId="0" applyAlignment="1" pivotButton="0" quotePrefix="0" xfId="0">
      <alignment vertical="center" wrapText="1"/>
    </xf>
    <xf numFmtId="178" fontId="9" fillId="0" borderId="0" applyAlignment="1" pivotButton="0" quotePrefix="0" xfId="0">
      <alignment vertical="top" wrapText="1"/>
    </xf>
    <xf numFmtId="0" fontId="9" fillId="0" borderId="0" applyAlignment="1" pivotButton="0" quotePrefix="0" xfId="0">
      <alignment vertical="top" wrapText="1"/>
    </xf>
    <xf numFmtId="169" fontId="9" fillId="0" borderId="0" applyAlignment="1" pivotButton="0" quotePrefix="0" xfId="0">
      <alignment vertical="top" wrapText="1"/>
    </xf>
    <xf numFmtId="178" fontId="4" fillId="0" borderId="0" applyAlignment="1" pivotButton="0" quotePrefix="0" xfId="0">
      <alignment vertical="top" wrapText="1"/>
    </xf>
    <xf numFmtId="169" fontId="4" fillId="0" borderId="0" applyAlignment="1" pivotButton="0" quotePrefix="0" xfId="0">
      <alignment vertical="top" wrapText="1"/>
    </xf>
  </cellXfs>
  <cellStyles count="1">
    <cellStyle name="Normal" xfId="0" builtinId="0" hidden="0"/>
  </cellStyles>
  <dxfs count="1">
    <dxf>
      <font>
        <name val="Arial"/>
        <b val="1"/>
        <color rgb="00B3261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Daniel Spavin-Haigh</author>
  </authors>
  <commentList>
    <comment ref="D5" authorId="0" shapeId="0">
      <text>
        <t>Example: £24.80 on 2 November 2026 (book, Chapter 3). Replace with today's figure from the Bitcoin Mining ROI Calculator.</t>
      </text>
    </comment>
    <comment ref="D6" authorId="0" shapeId="0">
      <text>
        <t>Estimate: the halving is expected around spring 2028 (book, Chapter 2). The exact date depends on block times.</t>
      </text>
    </comment>
    <comment ref="D13" authorId="0" shapeId="0">
      <text>
        <t>Example machine and price from Blockchain Mining Solutions, 2 November 2026. No VAT. Prices change.</t>
      </text>
    </comment>
    <comment ref="E13" authorId="0" shapeId="0">
      <text>
        <t>Example machine and price from Blockchain Mining Solutions, 2 November 2026. No VAT. Prices change.</t>
      </text>
    </comment>
    <comment ref="F13" authorId="0" shapeId="0">
      <text>
        <t>Example machine and price from Blockchain Mining Solutions, 2 November 2026. No VAT. Prices change.</t>
      </text>
    </comment>
    <comment ref="D19" authorId="0" shapeId="0">
      <text>
        <t>0p for power lost to an export cap or curtailment; your export rate or PPA price if you would otherwise sell it.</t>
      </text>
    </comment>
    <comment ref="E19" authorId="0" shapeId="0">
      <text>
        <t>0p for power lost to an export cap or curtailment; your export rate or PPA price if you would otherwise sell it.</t>
      </text>
    </comment>
    <comment ref="F19" authorId="0" shapeId="0">
      <text>
        <t>0p for power lost to an export cap or curtailment; your export rate or PPA price if you would otherwise sell it.</t>
      </text>
    </comment>
  </commentList>
</comments>
</file>

<file path=xl/comments/comment2.xml><?xml version="1.0" encoding="utf-8"?>
<comments xmlns="http://schemas.openxmlformats.org/spreadsheetml/2006/main">
  <authors>
    <author>Daniel Spavin-Haigh</author>
  </authors>
  <commentList>
    <comment ref="D10" authorId="0" shapeId="0">
      <text>
        <t>Example: eight machines, as in the anaerobic digester case study in Chapter 17.</t>
      </text>
    </comment>
    <comment ref="D11" authorId="0" shapeId="0">
      <text>
        <t>Example prices from Blockchain Mining Solutions, 2 November 2026. No VAT. Prices change.</t>
      </text>
    </comment>
    <comment ref="D12" authorId="0" shapeId="0">
      <text>
        <t>Enter 0 if the building, electrics and internet are already in place.</t>
      </text>
    </comment>
    <comment ref="D13" authorId="0" shapeId="0">
      <text>
        <t>Example: £24.80 on 2 November 2026 (book, Chapter 3). Use today's figure.</t>
      </text>
    </comment>
    <comment ref="D14" authorId="0" shapeId="0">
      <text>
        <t>From your inverter, turbine or engine records. Example: 90%.</t>
      </text>
    </comment>
    <comment ref="D16" authorId="0" shapeId="0">
      <text>
        <t>Example: 2.5%, a typical pool fee. Check your pool.</t>
      </text>
    </comment>
    <comment ref="D18" authorId="0" shapeId="0">
      <text>
        <t>Value heat as the fuel it replaces. Enter 0 if you will not use it.</t>
      </text>
    </comment>
    <comment ref="D19" authorId="0" shapeId="0">
      <text>
        <t>Estimate: expected around spring 2028 (book, Chapter 2).</t>
      </text>
    </comment>
    <comment ref="C42" authorId="0" shapeId="0">
      <text>
        <t>Approximation: the block subsidy halves but transaction fees do not, so income falls by roughly half. The real change also depends on bitcoin's price and difficulty after the halving.</t>
      </text>
    </comment>
  </commentList>
</comments>
</file>

<file path=xl/tables/table1.xml><?xml version="1.0" encoding="utf-8"?>
<table xmlns="http://schemas.openxmlformats.org/spreadsheetml/2006/main" id="1" name="SiteLog" displayName="SiteLog" ref="B5:G205" headerRowCount="1">
  <autoFilter ref="B5:G205"/>
  <tableColumns count="6">
    <tableColumn id="2" name="Date"/>
    <tableColumn id="3" name="Machine (worker name)"/>
    <tableColumn id="4" name="What happened"/>
    <tableColumn id="5" name="What I did"/>
    <tableColumn id="6" name="Downtime (hours)"/>
    <tableColumn id="7" name="Parts used"/>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B2:C17"/>
  <sheetViews>
    <sheetView showGridLines="0" workbookViewId="0">
      <selection activeCell="A1" sqref="A1"/>
    </sheetView>
  </sheetViews>
  <sheetFormatPr baseColWidth="8" defaultRowHeight="15"/>
  <cols>
    <col width="3" customWidth="1" min="1" max="1"/>
    <col width="26" customWidth="1" min="2" max="2"/>
    <col width="80" customWidth="1" min="3" max="3"/>
  </cols>
  <sheetData>
    <row r="2">
      <c r="B2" s="1" t="inlineStr">
        <is>
          <t>Turn Spare Power into Bitcoin: feasibility workbook</t>
        </is>
      </c>
    </row>
    <row r="3">
      <c r="B3" s="2" t="inlineStr">
        <is>
          <t>From the book by Daniel Spavin-Haigh. Free to use for your own projects. © 2027 Daniel Spavin-Haigh.</t>
        </is>
      </c>
    </row>
    <row r="5" ht="42" customHeight="1">
      <c r="B5" s="3" t="inlineStr">
        <is>
          <t>How to use it</t>
        </is>
      </c>
      <c r="C5" s="4" t="inlineStr">
        <is>
          <t>Fill in the yellow cells with blue text. Everything else works itself out. Start with the One-page calculator, then build the full model on the Feasibility model tab.</t>
        </is>
      </c>
    </row>
    <row r="6" ht="42" customHeight="1">
      <c r="B6" s="3" t="inlineStr">
        <is>
          <t>One-page calculator</t>
        </is>
      </c>
      <c r="C6" s="4" t="inlineStr">
        <is>
          <t>Chapter 3. What one machine earns per day and per kWh, and how long it takes to pay back, for up to three machines.</t>
        </is>
      </c>
    </row>
    <row r="7" ht="42" customHeight="1">
      <c r="B7" s="3" t="inlineStr">
        <is>
          <t>Feasibility model</t>
        </is>
      </c>
      <c r="C7" s="4" t="inlineStr">
        <is>
          <t>Chapter 18. The full model for your site: running hours, the value of your power, pool fees, running costs, heat and site costs, then a stress test at a 25% lower hashprice and against the halving.</t>
        </is>
      </c>
    </row>
    <row r="8" ht="42" customHeight="1">
      <c r="B8" s="3" t="inlineStr">
        <is>
          <t>Site log</t>
        </is>
      </c>
      <c r="C8" s="4" t="inlineStr">
        <is>
          <t>Back of the book. Record every fault, repair and change. You will need it for tax, warranty claims and insurance.</t>
        </is>
      </c>
    </row>
    <row r="9" ht="42" customHeight="1">
      <c r="B9" s="3" t="inlineStr">
        <is>
          <t>Today's figures</t>
        </is>
      </c>
      <c r="C9" s="4" t="inlineStr">
        <is>
          <t>Hashprice (£ per PH/s per day) changes with bitcoin's price and network difficulty. Get today's figure from the Bitcoin Mining ROI Calculator at www.blockchainminingsolutions.co.uk/pages/bitcoin-mining-roi-calculator, or from hashrateindex.com (convert dollars to pounds).</t>
        </is>
      </c>
    </row>
    <row r="10" ht="42" customHeight="1">
      <c r="B10" s="3" t="inlineStr">
        <is>
          <t>Example figures</t>
        </is>
      </c>
      <c r="C10" s="4" t="inlineStr">
        <is>
          <t>The workbook opens with the figures used in the book: a hashprice of £24.80 per PH/s per day on 2 November 2026, and the three Antminer machines at their 2 November 2026 prices from Blockchain Mining Solutions. Replace them with your own.</t>
        </is>
      </c>
    </row>
    <row r="11" ht="42" customHeight="1">
      <c r="B11" s="3" t="inlineStr">
        <is>
          <t>Important</t>
        </is>
      </c>
      <c r="C11" s="4" t="inlineStr">
        <is>
          <t>For information only, not financial advice. Mining income changes with bitcoin's price and network difficulty, and the next halving, expected around spring 2028, roughly halves it. Plan on today's figures or worse.</t>
        </is>
      </c>
    </row>
    <row r="12" ht="28" customHeight="1">
      <c r="B12" s="3" t="inlineStr">
        <is>
          <t>Need help?</t>
        </is>
      </c>
      <c r="C12" s="4" t="inlineStr">
        <is>
          <t>www.blockchainminingsolutions.co.uk · info@blockchainminingsolutions.co.uk</t>
        </is>
      </c>
    </row>
    <row r="14">
      <c r="B14" s="5" t="inlineStr">
        <is>
          <t>Colour key</t>
        </is>
      </c>
    </row>
    <row r="15">
      <c r="B15" s="6" t="inlineStr">
        <is>
          <t>Your figure</t>
        </is>
      </c>
      <c r="C15" s="7" t="inlineStr">
        <is>
          <t>Yellow cell, blue text: type your own figure here.</t>
        </is>
      </c>
    </row>
    <row r="16">
      <c r="B16" s="8" t="inlineStr">
        <is>
          <t>Worked out</t>
        </is>
      </c>
      <c r="C16" s="7" t="inlineStr">
        <is>
          <t>Black text: a formula. Leave it alone.</t>
        </is>
      </c>
    </row>
    <row r="17">
      <c r="B17" s="9" t="inlineStr">
        <is>
          <t>Key result</t>
        </is>
      </c>
      <c r="C17" s="7" t="inlineStr">
        <is>
          <t>Green cell: the answer that matters most.</t>
        </is>
      </c>
    </row>
  </sheetData>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B2:F24"/>
  <sheetViews>
    <sheetView showGridLines="0" workbookViewId="0">
      <pane xSplit="3" ySplit="9" topLeftCell="D10" activePane="bottomRight" state="frozen"/>
      <selection pane="topRight"/>
      <selection pane="bottomLeft"/>
      <selection pane="bottomRight" activeCell="A1" sqref="A1"/>
    </sheetView>
  </sheetViews>
  <sheetFormatPr baseColWidth="8" defaultRowHeight="15"/>
  <cols>
    <col width="3" customWidth="1" min="1" max="1"/>
    <col width="6" customWidth="1" min="2" max="2"/>
    <col width="58" customWidth="1" min="3" max="3"/>
    <col width="17" customWidth="1" min="4" max="4"/>
    <col width="17" customWidth="1" min="5" max="5"/>
    <col width="17" customWidth="1" min="6" max="6"/>
  </cols>
  <sheetData>
    <row r="2">
      <c r="B2" s="1" t="inlineStr">
        <is>
          <t>One-page calculator (Chapter 3)</t>
        </is>
      </c>
    </row>
    <row r="3">
      <c r="B3" s="2" t="inlineStr">
        <is>
          <t>What one machine earns per day and per kWh, and how long it takes to pay back. One column per machine.</t>
        </is>
      </c>
    </row>
    <row r="5">
      <c r="C5" s="10" t="inlineStr">
        <is>
          <t>Today's hashprice (£ per PH/s per day)</t>
        </is>
      </c>
      <c r="D5" s="11" t="n">
        <v>24.8</v>
      </c>
    </row>
    <row r="6">
      <c r="C6" s="10" t="inlineStr">
        <is>
          <t>Next halving (expected)</t>
        </is>
      </c>
      <c r="D6" s="12" t="n">
        <v>46844</v>
      </c>
    </row>
    <row r="7">
      <c r="C7" s="10" t="inlineStr">
        <is>
          <t>Months left to the halving</t>
        </is>
      </c>
      <c r="D7" s="13">
        <f>MAX(0,(D6-TODAY())/30.44)</f>
        <v/>
      </c>
    </row>
    <row r="9">
      <c r="B9" s="14" t="inlineStr">
        <is>
          <t>Step</t>
        </is>
      </c>
      <c r="C9" s="15" t="inlineStr">
        <is>
          <t>What to work out</t>
        </is>
      </c>
      <c r="D9" s="14" t="inlineStr">
        <is>
          <t>Machine 1</t>
        </is>
      </c>
      <c r="E9" s="14" t="inlineStr">
        <is>
          <t>Machine 2</t>
        </is>
      </c>
      <c r="F9" s="14" t="inlineStr">
        <is>
          <t>Machine 3</t>
        </is>
      </c>
    </row>
    <row r="10" ht="28" customHeight="1">
      <c r="B10" s="16" t="n"/>
      <c r="C10" s="8" t="inlineStr">
        <is>
          <t>Model</t>
        </is>
      </c>
      <c r="D10" s="17" t="inlineStr">
        <is>
          <t>Antminer S19K Pro 115 TH</t>
        </is>
      </c>
      <c r="E10" s="17" t="inlineStr">
        <is>
          <t>Antminer S21 Pro+ 245 TH</t>
        </is>
      </c>
      <c r="F10" s="17" t="inlineStr">
        <is>
          <t>Antminer S21 XP 270 TH</t>
        </is>
      </c>
    </row>
    <row r="11">
      <c r="B11" s="16" t="n"/>
      <c r="C11" s="8" t="inlineStr">
        <is>
          <t>Hashrate (TH/s)</t>
        </is>
      </c>
      <c r="D11" s="18" t="n">
        <v>115</v>
      </c>
      <c r="E11" s="18" t="n">
        <v>245</v>
      </c>
      <c r="F11" s="18" t="n">
        <v>270</v>
      </c>
    </row>
    <row r="12">
      <c r="B12" s="16" t="n"/>
      <c r="C12" s="8" t="inlineStr">
        <is>
          <t>Power (kW)</t>
        </is>
      </c>
      <c r="D12" s="19" t="n">
        <v>2.8</v>
      </c>
      <c r="E12" s="19" t="n">
        <v>3.6</v>
      </c>
      <c r="F12" s="19" t="n">
        <v>3.6</v>
      </c>
    </row>
    <row r="13">
      <c r="B13" s="16" t="n"/>
      <c r="C13" s="8" t="inlineStr">
        <is>
          <t>Machine price (£)</t>
        </is>
      </c>
      <c r="D13" s="20" t="n">
        <v>600</v>
      </c>
      <c r="E13" s="20" t="n">
        <v>2300</v>
      </c>
      <c r="F13" s="20" t="n">
        <v>3100</v>
      </c>
    </row>
    <row r="14">
      <c r="B14" s="21" t="inlineStr">
        <is>
          <t>A</t>
        </is>
      </c>
      <c r="C14" s="22" t="inlineStr">
        <is>
          <t>Today's hashprice, in £ per PH/s per day</t>
        </is>
      </c>
      <c r="D14" s="23">
        <f>$D$5</f>
        <v/>
      </c>
      <c r="E14" s="23">
        <f>$D$5</f>
        <v/>
      </c>
      <c r="F14" s="23">
        <f>$D$5</f>
        <v/>
      </c>
    </row>
    <row r="15">
      <c r="B15" s="21" t="inlineStr">
        <is>
          <t>B</t>
        </is>
      </c>
      <c r="C15" s="22" t="inlineStr">
        <is>
          <t>The machine's hashrate in PH/s (TH/s ÷ 1,000)</t>
        </is>
      </c>
      <c r="D15" s="24">
        <f>D11/1000</f>
        <v/>
      </c>
      <c r="E15" s="24">
        <f>E11/1000</f>
        <v/>
      </c>
      <c r="F15" s="24">
        <f>F11/1000</f>
        <v/>
      </c>
    </row>
    <row r="16">
      <c r="B16" s="21" t="inlineStr">
        <is>
          <t>C</t>
        </is>
      </c>
      <c r="C16" s="22" t="inlineStr">
        <is>
          <t>Revenue per day: A × B</t>
        </is>
      </c>
      <c r="D16" s="23">
        <f>D14*D15</f>
        <v/>
      </c>
      <c r="E16" s="23">
        <f>E14*E15</f>
        <v/>
      </c>
      <c r="F16" s="23">
        <f>F14*F15</f>
        <v/>
      </c>
    </row>
    <row r="17">
      <c r="B17" s="21" t="inlineStr">
        <is>
          <t>D</t>
        </is>
      </c>
      <c r="C17" s="22" t="inlineStr">
        <is>
          <t>Power used per day: machine kW × 24</t>
        </is>
      </c>
      <c r="D17" s="25">
        <f>D12*24</f>
        <v/>
      </c>
      <c r="E17" s="25">
        <f>E12*24</f>
        <v/>
      </c>
      <c r="F17" s="25">
        <f>F12*24</f>
        <v/>
      </c>
    </row>
    <row r="18">
      <c r="B18" s="21" t="inlineStr">
        <is>
          <t>E</t>
        </is>
      </c>
      <c r="C18" s="22" t="inlineStr">
        <is>
          <t>Revenue per kWh: C ÷ D</t>
        </is>
      </c>
      <c r="D18" s="26">
        <f>IF(D17&gt;0,D16/D17*100,0)</f>
        <v/>
      </c>
      <c r="E18" s="26">
        <f>IF(E17&gt;0,E16/E17*100,0)</f>
        <v/>
      </c>
      <c r="F18" s="26">
        <f>IF(F17&gt;0,F16/F17*100,0)</f>
        <v/>
      </c>
    </row>
    <row r="19">
      <c r="B19" s="21" t="inlineStr">
        <is>
          <t>F</t>
        </is>
      </c>
      <c r="C19" s="22" t="inlineStr">
        <is>
          <t>What each kWh could otherwise earn (export rate, PPA price, or 0p if curtailed)</t>
        </is>
      </c>
      <c r="D19" s="27" t="n">
        <v>0</v>
      </c>
      <c r="E19" s="27" t="n">
        <v>0</v>
      </c>
      <c r="F19" s="27" t="n">
        <v>0</v>
      </c>
    </row>
    <row r="20">
      <c r="B20" s="21" t="inlineStr">
        <is>
          <t>G</t>
        </is>
      </c>
      <c r="C20" s="22" t="inlineStr">
        <is>
          <t>Net per day: (E − F) × D</t>
        </is>
      </c>
      <c r="D20" s="23">
        <f>(D18-D19)/100*D17</f>
        <v/>
      </c>
      <c r="E20" s="23">
        <f>(E18-E19)/100*E17</f>
        <v/>
      </c>
      <c r="F20" s="23">
        <f>(F18-F19)/100*F17</f>
        <v/>
      </c>
    </row>
    <row r="21">
      <c r="B21" s="21" t="inlineStr">
        <is>
          <t>H</t>
        </is>
      </c>
      <c r="C21" s="22" t="inlineStr">
        <is>
          <t>Months to pay back: machine price ÷ (G × 30)</t>
        </is>
      </c>
      <c r="D21" s="28">
        <f>IF(D20&gt;0,D13/(D20*30),"Never")</f>
        <v/>
      </c>
      <c r="E21" s="28">
        <f>IF(E20&gt;0,E13/(E20*30),"Never")</f>
        <v/>
      </c>
      <c r="F21" s="28">
        <f>IF(F20&gt;0,F13/(F20*30),"Never")</f>
        <v/>
      </c>
    </row>
    <row r="22" ht="40" customHeight="1">
      <c r="B22" s="16" t="n"/>
      <c r="C22" s="10" t="inlineStr">
        <is>
          <t>What it means</t>
        </is>
      </c>
      <c r="D22" s="22">
        <f>IF(D18&lt;D19,"Loses money: export it instead",IF(D21="Never","Never pays back",IF(D21&lt;=$D$7,"Pays back before the halving","Pays back after the halving: think hard")))</f>
        <v/>
      </c>
      <c r="E22" s="22">
        <f>IF(E18&lt;E19,"Loses money: export it instead",IF(E21="Never","Never pays back",IF(E21&lt;=$D$7,"Pays back before the halving","Pays back after the halving: think hard")))</f>
        <v/>
      </c>
      <c r="F22" s="22">
        <f>IF(F18&lt;F19,"Loses money: export it instead",IF(F21="Never","Never pays back",IF(F21&lt;=$D$7,"Pays back before the halving","Pays back after the halving: think hard")))</f>
        <v/>
      </c>
    </row>
    <row r="24" ht="30" customHeight="1">
      <c r="C24" s="29" t="inlineStr">
        <is>
          <t>If E is lower than F, mining that power loses money: export it instead. If H is longer than the months left to the next halving, think hard before you buy.</t>
        </is>
      </c>
    </row>
  </sheetData>
  <mergeCells count="1">
    <mergeCell ref="C24:F24"/>
  </mergeCells>
  <pageMargins left="0.75" right="0.75" top="1" bottom="1" header="0.5" footer="0.5"/>
  <pageSetup orientation="portrait" paperSize="9" fitToHeight="0"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B2:F52"/>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3" customWidth="1" min="1" max="1"/>
    <col width="6" customWidth="1" min="2" max="2"/>
    <col width="62" customWidth="1" min="3" max="3"/>
    <col width="17" customWidth="1" min="4" max="4"/>
    <col width="17" customWidth="1" min="5" max="5"/>
    <col width="17" customWidth="1" min="6" max="6"/>
  </cols>
  <sheetData>
    <row r="2">
      <c r="B2" s="1" t="inlineStr">
        <is>
          <t>Feasibility model (Chapter 18)</t>
        </is>
      </c>
    </row>
    <row r="3">
      <c r="B3" s="2" t="inlineStr">
        <is>
          <t>The full model for your site, per machine, then for the whole site. Compare up to three options.</t>
        </is>
      </c>
    </row>
    <row r="5">
      <c r="B5" s="5" t="inlineStr">
        <is>
          <t>Your inputs</t>
        </is>
      </c>
    </row>
    <row r="6">
      <c r="B6" s="14" t="inlineStr"/>
      <c r="C6" s="15" t="inlineStr">
        <is>
          <t>Input</t>
        </is>
      </c>
      <c r="D6" s="14" t="inlineStr">
        <is>
          <t>Option 1</t>
        </is>
      </c>
      <c r="E6" s="14" t="inlineStr">
        <is>
          <t>Option 2</t>
        </is>
      </c>
      <c r="F6" s="14" t="inlineStr">
        <is>
          <t>Option 3</t>
        </is>
      </c>
    </row>
    <row r="7" ht="28" customHeight="1">
      <c r="B7" s="16" t="n"/>
      <c r="C7" s="22" t="inlineStr">
        <is>
          <t>Machine</t>
        </is>
      </c>
      <c r="D7" s="17" t="inlineStr">
        <is>
          <t>Antminer S21 Pro+ 245 TH</t>
        </is>
      </c>
      <c r="E7" s="17" t="inlineStr">
        <is>
          <t>Antminer S19K Pro 115 TH</t>
        </is>
      </c>
      <c r="F7" s="17" t="inlineStr">
        <is>
          <t>Antminer S21 XP 270 TH</t>
        </is>
      </c>
    </row>
    <row r="8" ht="15" customHeight="1">
      <c r="B8" s="16" t="n"/>
      <c r="C8" s="22" t="inlineStr">
        <is>
          <t>Hashrate per machine (TH/s)</t>
        </is>
      </c>
      <c r="D8" s="18" t="n">
        <v>245</v>
      </c>
      <c r="E8" s="18" t="n">
        <v>115</v>
      </c>
      <c r="F8" s="18" t="n">
        <v>270</v>
      </c>
    </row>
    <row r="9" ht="15" customHeight="1">
      <c r="B9" s="16" t="n"/>
      <c r="C9" s="22" t="inlineStr">
        <is>
          <t>Power per machine (kW)</t>
        </is>
      </c>
      <c r="D9" s="19" t="n">
        <v>3.6</v>
      </c>
      <c r="E9" s="19" t="n">
        <v>2.8</v>
      </c>
      <c r="F9" s="19" t="n">
        <v>3.6</v>
      </c>
    </row>
    <row r="10" ht="15" customHeight="1">
      <c r="B10" s="16" t="n"/>
      <c r="C10" s="22" t="inlineStr">
        <is>
          <t>Number of machines</t>
        </is>
      </c>
      <c r="D10" s="18" t="n">
        <v>8</v>
      </c>
      <c r="E10" s="18" t="n">
        <v>8</v>
      </c>
      <c r="F10" s="18" t="n">
        <v>8</v>
      </c>
    </row>
    <row r="11" ht="15" customHeight="1">
      <c r="B11" s="16" t="n"/>
      <c r="C11" s="22" t="inlineStr">
        <is>
          <t>Price per machine (£)</t>
        </is>
      </c>
      <c r="D11" s="20" t="n">
        <v>2300</v>
      </c>
      <c r="E11" s="20" t="n">
        <v>600</v>
      </c>
      <c r="F11" s="20" t="n">
        <v>3100</v>
      </c>
    </row>
    <row r="12" ht="28" customHeight="1">
      <c r="B12" s="16" t="n"/>
      <c r="C12" s="22" t="inlineStr">
        <is>
          <t>Site set-up cost for the whole site (£): electrics, airflow, racking, network, noise kits</t>
        </is>
      </c>
      <c r="D12" s="20" t="n">
        <v>0</v>
      </c>
      <c r="E12" s="20" t="n">
        <v>0</v>
      </c>
      <c r="F12" s="20" t="n">
        <v>0</v>
      </c>
    </row>
    <row r="13" ht="15" customHeight="1">
      <c r="B13" s="16" t="n"/>
      <c r="C13" s="22" t="inlineStr">
        <is>
          <t>Today's hashprice (£ per PH/s per day)</t>
        </is>
      </c>
      <c r="D13" s="11" t="n">
        <v>24.8</v>
      </c>
      <c r="E13" s="11" t="n">
        <v>24.8</v>
      </c>
      <c r="F13" s="11" t="n">
        <v>24.8</v>
      </c>
    </row>
    <row r="14" ht="15" customHeight="1">
      <c r="B14" s="16" t="n"/>
      <c r="C14" s="22" t="inlineStr">
        <is>
          <t>Share of the year the machines run (Step 1 of Chapter 18)</t>
        </is>
      </c>
      <c r="D14" s="30" t="n">
        <v>0.9</v>
      </c>
      <c r="E14" s="30" t="n">
        <v>0.9</v>
      </c>
      <c r="F14" s="30" t="n">
        <v>0.9</v>
      </c>
    </row>
    <row r="15" ht="28" customHeight="1">
      <c r="B15" s="16" t="n"/>
      <c r="C15" s="22" t="inlineStr">
        <is>
          <t>What each kWh could otherwise earn (p): export rate, or 0p if lost to a cap or curtailment</t>
        </is>
      </c>
      <c r="D15" s="27" t="n">
        <v>0</v>
      </c>
      <c r="E15" s="27" t="n">
        <v>0</v>
      </c>
      <c r="F15" s="27" t="n">
        <v>0</v>
      </c>
    </row>
    <row r="16" ht="15" customHeight="1">
      <c r="B16" s="16" t="n"/>
      <c r="C16" s="22" t="inlineStr">
        <is>
          <t>Pool fee</t>
        </is>
      </c>
      <c r="D16" s="31" t="n">
        <v>0.025</v>
      </c>
      <c r="E16" s="31" t="n">
        <v>0.025</v>
      </c>
      <c r="F16" s="31" t="n">
        <v>0.025</v>
      </c>
    </row>
    <row r="17" ht="28" customHeight="1">
      <c r="B17" s="16" t="n"/>
      <c r="C17" s="22" t="inlineStr">
        <is>
          <t>Other running costs per machine per year (£): fans, filters, internet, insurance</t>
        </is>
      </c>
      <c r="D17" s="20" t="n">
        <v>0</v>
      </c>
      <c r="E17" s="20" t="n">
        <v>0</v>
      </c>
      <c r="F17" s="20" t="n">
        <v>0</v>
      </c>
    </row>
    <row r="18" ht="28" customHeight="1">
      <c r="B18" s="16" t="n"/>
      <c r="C18" s="22" t="inlineStr">
        <is>
          <t>Value of heat you'll use per machine per year (£), if any (Chapter 16)</t>
        </is>
      </c>
      <c r="D18" s="20" t="n">
        <v>0</v>
      </c>
      <c r="E18" s="20" t="n">
        <v>0</v>
      </c>
      <c r="F18" s="20" t="n">
        <v>0</v>
      </c>
    </row>
    <row r="19" ht="15" customHeight="1">
      <c r="B19" s="16" t="n"/>
      <c r="C19" s="22" t="inlineStr">
        <is>
          <t>Next halving (expected)</t>
        </is>
      </c>
      <c r="D19" s="12" t="n">
        <v>46844</v>
      </c>
      <c r="E19" s="12" t="n">
        <v>46844</v>
      </c>
      <c r="F19" s="12" t="n">
        <v>46844</v>
      </c>
    </row>
    <row r="21">
      <c r="B21" s="5" t="inlineStr">
        <is>
          <t>The model, per machine</t>
        </is>
      </c>
    </row>
    <row r="22">
      <c r="B22" s="14" t="inlineStr">
        <is>
          <t>Step</t>
        </is>
      </c>
      <c r="C22" s="15" t="inlineStr">
        <is>
          <t>What to work out</t>
        </is>
      </c>
      <c r="D22" s="14" t="inlineStr">
        <is>
          <t>Option 1</t>
        </is>
      </c>
      <c r="E22" s="14" t="inlineStr">
        <is>
          <t>Option 2</t>
        </is>
      </c>
      <c r="F22" s="14" t="inlineStr">
        <is>
          <t>Option 3</t>
        </is>
      </c>
    </row>
    <row r="23">
      <c r="B23" s="21" t="inlineStr">
        <is>
          <t>A</t>
        </is>
      </c>
      <c r="C23" s="22" t="inlineStr">
        <is>
          <t>Today's hashprice, in £ per PH/s per day</t>
        </is>
      </c>
      <c r="D23" s="23">
        <f>D13</f>
        <v/>
      </c>
      <c r="E23" s="23">
        <f>E13</f>
        <v/>
      </c>
      <c r="F23" s="23">
        <f>F13</f>
        <v/>
      </c>
    </row>
    <row r="24">
      <c r="B24" s="21" t="inlineStr">
        <is>
          <t>B</t>
        </is>
      </c>
      <c r="C24" s="22" t="inlineStr">
        <is>
          <t>Revenue per machine per year at full uptime: A × PH/s × 365</t>
        </is>
      </c>
      <c r="D24" s="32">
        <f>D23*D8/1000*365</f>
        <v/>
      </c>
      <c r="E24" s="32">
        <f>E23*E8/1000*365</f>
        <v/>
      </c>
      <c r="F24" s="32">
        <f>F23*F8/1000*365</f>
        <v/>
      </c>
    </row>
    <row r="25">
      <c r="B25" s="21" t="inlineStr">
        <is>
          <t>C</t>
        </is>
      </c>
      <c r="C25" s="22" t="inlineStr">
        <is>
          <t>Share of the year the machine will run (Step 1)</t>
        </is>
      </c>
      <c r="D25" s="33">
        <f>D14</f>
        <v/>
      </c>
      <c r="E25" s="33">
        <f>E14</f>
        <v/>
      </c>
      <c r="F25" s="33">
        <f>F14</f>
        <v/>
      </c>
    </row>
    <row r="26">
      <c r="B26" s="21" t="inlineStr">
        <is>
          <t>D</t>
        </is>
      </c>
      <c r="C26" s="22" t="inlineStr">
        <is>
          <t>Revenue per machine per year: B × C</t>
        </is>
      </c>
      <c r="D26" s="32">
        <f>D24*D25</f>
        <v/>
      </c>
      <c r="E26" s="32">
        <f>E24*E25</f>
        <v/>
      </c>
      <c r="F26" s="32">
        <f>F24*F25</f>
        <v/>
      </c>
    </row>
    <row r="27">
      <c r="B27" s="21" t="inlineStr">
        <is>
          <t>E</t>
        </is>
      </c>
      <c r="C27" s="22" t="inlineStr">
        <is>
          <t>kWh per machine per year: kW × 8,760 × C</t>
        </is>
      </c>
      <c r="D27" s="34">
        <f>D9*8760*D25</f>
        <v/>
      </c>
      <c r="E27" s="34">
        <f>E9*8760*E25</f>
        <v/>
      </c>
      <c r="F27" s="34">
        <f>F9*8760*F25</f>
        <v/>
      </c>
    </row>
    <row r="28">
      <c r="B28" s="21" t="inlineStr">
        <is>
          <t>F</t>
        </is>
      </c>
      <c r="C28" s="22" t="inlineStr">
        <is>
          <t>Value of that power if not mined (export price × E; zero for lost power)</t>
        </is>
      </c>
      <c r="D28" s="32">
        <f>D15/100*D27</f>
        <v/>
      </c>
      <c r="E28" s="32">
        <f>E15/100*E27</f>
        <v/>
      </c>
      <c r="F28" s="32">
        <f>F15/100*F27</f>
        <v/>
      </c>
    </row>
    <row r="29">
      <c r="B29" s="21" t="inlineStr">
        <is>
          <t>G</t>
        </is>
      </c>
      <c r="C29" s="22" t="inlineStr">
        <is>
          <t>Pool fees and running costs per machine per year</t>
        </is>
      </c>
      <c r="D29" s="32">
        <f>D16*D26+D17</f>
        <v/>
      </c>
      <c r="E29" s="32">
        <f>E16*E26+E17</f>
        <v/>
      </c>
      <c r="F29" s="32">
        <f>F16*F26+F17</f>
        <v/>
      </c>
    </row>
    <row r="30">
      <c r="B30" s="21" t="inlineStr">
        <is>
          <t>H</t>
        </is>
      </c>
      <c r="C30" s="22" t="inlineStr">
        <is>
          <t>Value of heat you'll use, if any (Chapter 16)</t>
        </is>
      </c>
      <c r="D30" s="32">
        <f>D18</f>
        <v/>
      </c>
      <c r="E30" s="32">
        <f>E18</f>
        <v/>
      </c>
      <c r="F30" s="32">
        <f>F18</f>
        <v/>
      </c>
    </row>
    <row r="31">
      <c r="B31" s="21" t="inlineStr">
        <is>
          <t>I</t>
        </is>
      </c>
      <c r="C31" s="22" t="inlineStr">
        <is>
          <t>Net per machine per year: D − F − G + H</t>
        </is>
      </c>
      <c r="D31" s="35">
        <f>D26-D28-D29+D30</f>
        <v/>
      </c>
      <c r="E31" s="35">
        <f>E26-E28-E29+E30</f>
        <v/>
      </c>
      <c r="F31" s="35">
        <f>F26-F28-F29+F30</f>
        <v/>
      </c>
    </row>
    <row r="32">
      <c r="B32" s="21" t="inlineStr">
        <is>
          <t>J</t>
        </is>
      </c>
      <c r="C32" s="22" t="inlineStr">
        <is>
          <t>Cost per machine, including its share of building, electrics and network</t>
        </is>
      </c>
      <c r="D32" s="32">
        <f>D11+IF(D10&gt;0,D12/D10,0)</f>
        <v/>
      </c>
      <c r="E32" s="32">
        <f>E11+IF(E10&gt;0,E12/E10,0)</f>
        <v/>
      </c>
      <c r="F32" s="32">
        <f>F11+IF(F10&gt;0,F12/F10,0)</f>
        <v/>
      </c>
    </row>
    <row r="33">
      <c r="B33" s="21" t="inlineStr">
        <is>
          <t>K</t>
        </is>
      </c>
      <c r="C33" s="22" t="inlineStr">
        <is>
          <t>Payback in months: J ÷ I × 12</t>
        </is>
      </c>
      <c r="D33" s="28">
        <f>IF(D31&gt;0,D32/D31*12,"Never")</f>
        <v/>
      </c>
      <c r="E33" s="28">
        <f>IF(E31&gt;0,E32/E31*12,"Never")</f>
        <v/>
      </c>
      <c r="F33" s="28">
        <f>IF(F31&gt;0,F32/F31*12,"Never")</f>
        <v/>
      </c>
    </row>
    <row r="35">
      <c r="B35" s="5" t="inlineStr">
        <is>
          <t>Stress test</t>
        </is>
      </c>
    </row>
    <row r="36">
      <c r="B36" s="14" t="inlineStr"/>
      <c r="C36" s="15" t="inlineStr">
        <is>
          <t>Check</t>
        </is>
      </c>
      <c r="D36" s="14" t="inlineStr">
        <is>
          <t>Option 1</t>
        </is>
      </c>
      <c r="E36" s="14" t="inlineStr">
        <is>
          <t>Option 2</t>
        </is>
      </c>
      <c r="F36" s="14" t="inlineStr">
        <is>
          <t>Option 3</t>
        </is>
      </c>
    </row>
    <row r="37">
      <c r="B37" s="16" t="n"/>
      <c r="C37" s="22" t="inlineStr">
        <is>
          <t>Revenue per machine per year with the hashprice 25% lower</t>
        </is>
      </c>
      <c r="D37" s="32">
        <f>D26*0.75</f>
        <v/>
      </c>
      <c r="E37" s="32">
        <f>E26*0.75</f>
        <v/>
      </c>
      <c r="F37" s="32">
        <f>F26*0.75</f>
        <v/>
      </c>
    </row>
    <row r="38">
      <c r="B38" s="16" t="n"/>
      <c r="C38" s="22" t="inlineStr">
        <is>
          <t>Net per machine per year with the hashprice 25% lower</t>
        </is>
      </c>
      <c r="D38" s="32">
        <f>D37-D28-(D16*D37+D17)+D30</f>
        <v/>
      </c>
      <c r="E38" s="32">
        <f>E37-E28-(E16*E37+E17)+E30</f>
        <v/>
      </c>
      <c r="F38" s="32">
        <f>F37-F28-(F16*F37+F17)+F30</f>
        <v/>
      </c>
    </row>
    <row r="39">
      <c r="B39" s="16" t="n"/>
      <c r="C39" s="22" t="inlineStr">
        <is>
          <t>Payback in months with the hashprice 25% lower</t>
        </is>
      </c>
      <c r="D39" s="13">
        <f>IF(D38&gt;0,D32/D38*12,"Never")</f>
        <v/>
      </c>
      <c r="E39" s="13">
        <f>IF(E38&gt;0,E32/E38*12,"Never")</f>
        <v/>
      </c>
      <c r="F39" s="13">
        <f>IF(F38&gt;0,F32/F38*12,"Never")</f>
        <v/>
      </c>
    </row>
    <row r="40">
      <c r="B40" s="16" t="n"/>
      <c r="C40" s="22" t="inlineStr">
        <is>
          <t>Months left to the next halving</t>
        </is>
      </c>
      <c r="D40" s="13">
        <f>MAX(0,(D19-TODAY())/30.44)</f>
        <v/>
      </c>
      <c r="E40" s="13">
        <f>MAX(0,(E19-TODAY())/30.44)</f>
        <v/>
      </c>
      <c r="F40" s="13">
        <f>MAX(0,(F19-TODAY())/30.44)</f>
        <v/>
      </c>
    </row>
    <row r="41">
      <c r="B41" s="16" t="n"/>
      <c r="C41" s="22" t="inlineStr">
        <is>
          <t>Pays back before the halving?</t>
        </is>
      </c>
      <c r="D41" s="36">
        <f>IF(D33="Never","No",IF(D33&lt;=D40,"Yes","No"))</f>
        <v/>
      </c>
      <c r="E41" s="36">
        <f>IF(E33="Never","No",IF(E33&lt;=E40,"Yes","No"))</f>
        <v/>
      </c>
      <c r="F41" s="36">
        <f>IF(F33="Never","No",IF(F33&lt;=F40,"Yes","No"))</f>
        <v/>
      </c>
    </row>
    <row r="42">
      <c r="B42" s="16" t="n"/>
      <c r="C42" s="22" t="inlineStr">
        <is>
          <t>Net per machine per year after the halving (bitcoin income roughly halves)</t>
        </is>
      </c>
      <c r="D42" s="32">
        <f>D26*0.5-D28-(D16*D26*0.5+D17)+D30</f>
        <v/>
      </c>
      <c r="E42" s="32">
        <f>E26*0.5-E28-(E16*E26*0.5+E17)+E30</f>
        <v/>
      </c>
      <c r="F42" s="32">
        <f>F26*0.5-F28-(F16*F26*0.5+F17)+F30</f>
        <v/>
      </c>
    </row>
    <row r="44">
      <c r="B44" s="5" t="inlineStr">
        <is>
          <t>Whole site</t>
        </is>
      </c>
    </row>
    <row r="45">
      <c r="B45" s="14" t="inlineStr"/>
      <c r="C45" s="15" t="inlineStr">
        <is>
          <t>Result</t>
        </is>
      </c>
      <c r="D45" s="14" t="inlineStr">
        <is>
          <t>Option 1</t>
        </is>
      </c>
      <c r="E45" s="14" t="inlineStr">
        <is>
          <t>Option 2</t>
        </is>
      </c>
      <c r="F45" s="14" t="inlineStr">
        <is>
          <t>Option 3</t>
        </is>
      </c>
    </row>
    <row r="46">
      <c r="B46" s="16" t="n"/>
      <c r="C46" s="8" t="inlineStr">
        <is>
          <t>Total cost: machines plus site set-up</t>
        </is>
      </c>
      <c r="D46" s="32">
        <f>D11*D10+D12</f>
        <v/>
      </c>
      <c r="E46" s="32">
        <f>E11*E10+E12</f>
        <v/>
      </c>
      <c r="F46" s="32">
        <f>F11*F10+F12</f>
        <v/>
      </c>
    </row>
    <row r="47">
      <c r="B47" s="16" t="n"/>
      <c r="C47" s="8" t="inlineStr">
        <is>
          <t>Net per year for the whole site</t>
        </is>
      </c>
      <c r="D47" s="35">
        <f>D31*D10</f>
        <v/>
      </c>
      <c r="E47" s="35">
        <f>E31*E10</f>
        <v/>
      </c>
      <c r="F47" s="35">
        <f>F31*F10</f>
        <v/>
      </c>
    </row>
    <row r="48">
      <c r="B48" s="16" t="n"/>
      <c r="C48" s="8" t="inlineStr">
        <is>
          <t>Return on investment, year one</t>
        </is>
      </c>
      <c r="D48" s="37">
        <f>IF(D46&gt;0,D47/D46,0)</f>
        <v/>
      </c>
      <c r="E48" s="37">
        <f>IF(E46&gt;0,E47/E46,0)</f>
        <v/>
      </c>
      <c r="F48" s="37">
        <f>IF(F46&gt;0,F47/F46,0)</f>
        <v/>
      </c>
    </row>
    <row r="49">
      <c r="B49" s="16" t="n"/>
      <c r="C49" s="8" t="inlineStr">
        <is>
          <t>kWh used per year by the whole site</t>
        </is>
      </c>
      <c r="D49" s="34">
        <f>D27*D10</f>
        <v/>
      </c>
      <c r="E49" s="34">
        <f>E27*E10</f>
        <v/>
      </c>
      <c r="F49" s="34">
        <f>F27*F10</f>
        <v/>
      </c>
    </row>
    <row r="50">
      <c r="B50" s="16" t="n"/>
      <c r="C50" s="8" t="inlineStr">
        <is>
          <t>Maximum power drawn by the whole site (kW)</t>
        </is>
      </c>
      <c r="D50" s="38">
        <f>D9*D10</f>
        <v/>
      </c>
      <c r="E50" s="38">
        <f>E9*E10</f>
        <v/>
      </c>
      <c r="F50" s="38">
        <f>F9*F10</f>
        <v/>
      </c>
    </row>
    <row r="52" ht="30" customHeight="1">
      <c r="C52" s="29" t="inlineStr">
        <is>
          <t>If the numbers don't work at today's hashprice, stop here. Keep the model, and revisit it when something changes: your export price, the hashprice, or a new use for the heat.</t>
        </is>
      </c>
    </row>
  </sheetData>
  <mergeCells count="1">
    <mergeCell ref="C52:F52"/>
  </mergeCells>
  <conditionalFormatting sqref="D31:F31">
    <cfRule type="expression" priority="1" dxfId="0">
      <formula>D31&lt;0</formula>
    </cfRule>
  </conditionalFormatting>
  <pageMargins left="0.75" right="0.75" top="1" bottom="1" header="0.5" footer="0.5"/>
  <pageSetup orientation="portrait" paperSize="9"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B2:G20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 customWidth="1" min="1" max="1"/>
    <col width="13" customWidth="1" min="2" max="2"/>
    <col width="20" customWidth="1" min="3" max="3"/>
    <col width="46" customWidth="1" min="4" max="4"/>
    <col width="46" customWidth="1" min="5" max="5"/>
    <col width="14" customWidth="1" min="6" max="6"/>
    <col width="22" customWidth="1" min="7" max="7"/>
  </cols>
  <sheetData>
    <row r="2">
      <c r="B2" s="1" t="inlineStr">
        <is>
          <t>Site maintenance log</t>
        </is>
      </c>
    </row>
    <row r="3">
      <c r="B3" s="2" t="inlineStr">
        <is>
          <t>Record every fault, repair and change. You will need it for tax, warranty claims and insurance. The first row is an example: overwrite it.</t>
        </is>
      </c>
    </row>
    <row r="5">
      <c r="B5" s="39" t="inlineStr">
        <is>
          <t>Date</t>
        </is>
      </c>
      <c r="C5" s="39" t="inlineStr">
        <is>
          <t>Machine (worker name)</t>
        </is>
      </c>
      <c r="D5" s="39" t="inlineStr">
        <is>
          <t>What happened</t>
        </is>
      </c>
      <c r="E5" s="39" t="inlineStr">
        <is>
          <t>What I did</t>
        </is>
      </c>
      <c r="F5" s="39" t="inlineStr">
        <is>
          <t>Downtime (hours)</t>
        </is>
      </c>
      <c r="G5" s="39" t="inlineStr">
        <is>
          <t>Parts used</t>
        </is>
      </c>
    </row>
    <row r="6">
      <c r="B6" s="40" t="n">
        <v>46329</v>
      </c>
      <c r="C6" s="41" t="inlineStr">
        <is>
          <t>site1.s21-01</t>
        </is>
      </c>
      <c r="D6" s="41" t="inlineStr">
        <is>
          <t>Fan 2 showing 0 rpm on the dashboard; fan error in the miner log</t>
        </is>
      </c>
      <c r="E6" s="41" t="inlineStr">
        <is>
          <t>Unplugged the machine and replaced fan 2 with a spare</t>
        </is>
      </c>
      <c r="F6" s="42" t="n">
        <v>1.5</v>
      </c>
      <c r="G6" s="41" t="inlineStr">
        <is>
          <t>1 × fan</t>
        </is>
      </c>
    </row>
    <row r="7">
      <c r="B7" s="43" t="n"/>
      <c r="C7" s="4" t="n"/>
      <c r="D7" s="4" t="n"/>
      <c r="E7" s="4" t="n"/>
      <c r="F7" s="44" t="n"/>
      <c r="G7" s="4" t="n"/>
    </row>
    <row r="8">
      <c r="B8" s="43" t="n"/>
      <c r="C8" s="4" t="n"/>
      <c r="D8" s="4" t="n"/>
      <c r="E8" s="4" t="n"/>
      <c r="F8" s="44" t="n"/>
      <c r="G8" s="4" t="n"/>
    </row>
    <row r="9">
      <c r="B9" s="43" t="n"/>
      <c r="C9" s="4" t="n"/>
      <c r="D9" s="4" t="n"/>
      <c r="E9" s="4" t="n"/>
      <c r="F9" s="44" t="n"/>
      <c r="G9" s="4" t="n"/>
    </row>
    <row r="10">
      <c r="B10" s="43" t="n"/>
      <c r="C10" s="4" t="n"/>
      <c r="D10" s="4" t="n"/>
      <c r="E10" s="4" t="n"/>
      <c r="F10" s="44" t="n"/>
      <c r="G10" s="4" t="n"/>
    </row>
    <row r="11">
      <c r="B11" s="43" t="n"/>
      <c r="C11" s="4" t="n"/>
      <c r="D11" s="4" t="n"/>
      <c r="E11" s="4" t="n"/>
      <c r="F11" s="44" t="n"/>
      <c r="G11" s="4" t="n"/>
    </row>
    <row r="12">
      <c r="B12" s="43" t="n"/>
      <c r="C12" s="4" t="n"/>
      <c r="D12" s="4" t="n"/>
      <c r="E12" s="4" t="n"/>
      <c r="F12" s="44" t="n"/>
      <c r="G12" s="4" t="n"/>
    </row>
    <row r="13">
      <c r="B13" s="43" t="n"/>
      <c r="C13" s="4" t="n"/>
      <c r="D13" s="4" t="n"/>
      <c r="E13" s="4" t="n"/>
      <c r="F13" s="44" t="n"/>
      <c r="G13" s="4" t="n"/>
    </row>
    <row r="14">
      <c r="B14" s="43" t="n"/>
      <c r="C14" s="4" t="n"/>
      <c r="D14" s="4" t="n"/>
      <c r="E14" s="4" t="n"/>
      <c r="F14" s="44" t="n"/>
      <c r="G14" s="4" t="n"/>
    </row>
    <row r="15">
      <c r="B15" s="43" t="n"/>
      <c r="C15" s="4" t="n"/>
      <c r="D15" s="4" t="n"/>
      <c r="E15" s="4" t="n"/>
      <c r="F15" s="44" t="n"/>
      <c r="G15" s="4" t="n"/>
    </row>
    <row r="16">
      <c r="B16" s="43" t="n"/>
      <c r="C16" s="4" t="n"/>
      <c r="D16" s="4" t="n"/>
      <c r="E16" s="4" t="n"/>
      <c r="F16" s="44" t="n"/>
      <c r="G16" s="4" t="n"/>
    </row>
    <row r="17">
      <c r="B17" s="43" t="n"/>
      <c r="C17" s="4" t="n"/>
      <c r="D17" s="4" t="n"/>
      <c r="E17" s="4" t="n"/>
      <c r="F17" s="44" t="n"/>
      <c r="G17" s="4" t="n"/>
    </row>
    <row r="18">
      <c r="B18" s="43" t="n"/>
      <c r="C18" s="4" t="n"/>
      <c r="D18" s="4" t="n"/>
      <c r="E18" s="4" t="n"/>
      <c r="F18" s="44" t="n"/>
      <c r="G18" s="4" t="n"/>
    </row>
    <row r="19">
      <c r="B19" s="43" t="n"/>
      <c r="C19" s="4" t="n"/>
      <c r="D19" s="4" t="n"/>
      <c r="E19" s="4" t="n"/>
      <c r="F19" s="44" t="n"/>
      <c r="G19" s="4" t="n"/>
    </row>
    <row r="20">
      <c r="B20" s="43" t="n"/>
      <c r="C20" s="4" t="n"/>
      <c r="D20" s="4" t="n"/>
      <c r="E20" s="4" t="n"/>
      <c r="F20" s="44" t="n"/>
      <c r="G20" s="4" t="n"/>
    </row>
    <row r="21">
      <c r="B21" s="43" t="n"/>
      <c r="C21" s="4" t="n"/>
      <c r="D21" s="4" t="n"/>
      <c r="E21" s="4" t="n"/>
      <c r="F21" s="44" t="n"/>
      <c r="G21" s="4" t="n"/>
    </row>
    <row r="22">
      <c r="B22" s="43" t="n"/>
      <c r="C22" s="4" t="n"/>
      <c r="D22" s="4" t="n"/>
      <c r="E22" s="4" t="n"/>
      <c r="F22" s="44" t="n"/>
      <c r="G22" s="4" t="n"/>
    </row>
    <row r="23">
      <c r="B23" s="43" t="n"/>
      <c r="C23" s="4" t="n"/>
      <c r="D23" s="4" t="n"/>
      <c r="E23" s="4" t="n"/>
      <c r="F23" s="44" t="n"/>
      <c r="G23" s="4" t="n"/>
    </row>
    <row r="24">
      <c r="B24" s="43" t="n"/>
      <c r="C24" s="4" t="n"/>
      <c r="D24" s="4" t="n"/>
      <c r="E24" s="4" t="n"/>
      <c r="F24" s="44" t="n"/>
      <c r="G24" s="4" t="n"/>
    </row>
    <row r="25">
      <c r="B25" s="43" t="n"/>
      <c r="C25" s="4" t="n"/>
      <c r="D25" s="4" t="n"/>
      <c r="E25" s="4" t="n"/>
      <c r="F25" s="44" t="n"/>
      <c r="G25" s="4" t="n"/>
    </row>
    <row r="26">
      <c r="B26" s="43" t="n"/>
      <c r="C26" s="4" t="n"/>
      <c r="D26" s="4" t="n"/>
      <c r="E26" s="4" t="n"/>
      <c r="F26" s="44" t="n"/>
      <c r="G26" s="4" t="n"/>
    </row>
    <row r="27">
      <c r="B27" s="43" t="n"/>
      <c r="C27" s="4" t="n"/>
      <c r="D27" s="4" t="n"/>
      <c r="E27" s="4" t="n"/>
      <c r="F27" s="44" t="n"/>
      <c r="G27" s="4" t="n"/>
    </row>
    <row r="28">
      <c r="B28" s="43" t="n"/>
      <c r="C28" s="4" t="n"/>
      <c r="D28" s="4" t="n"/>
      <c r="E28" s="4" t="n"/>
      <c r="F28" s="44" t="n"/>
      <c r="G28" s="4" t="n"/>
    </row>
    <row r="29">
      <c r="B29" s="43" t="n"/>
      <c r="C29" s="4" t="n"/>
      <c r="D29" s="4" t="n"/>
      <c r="E29" s="4" t="n"/>
      <c r="F29" s="44" t="n"/>
      <c r="G29" s="4" t="n"/>
    </row>
    <row r="30">
      <c r="B30" s="43" t="n"/>
      <c r="C30" s="4" t="n"/>
      <c r="D30" s="4" t="n"/>
      <c r="E30" s="4" t="n"/>
      <c r="F30" s="44" t="n"/>
      <c r="G30" s="4" t="n"/>
    </row>
    <row r="31">
      <c r="B31" s="43" t="n"/>
      <c r="C31" s="4" t="n"/>
      <c r="D31" s="4" t="n"/>
      <c r="E31" s="4" t="n"/>
      <c r="F31" s="44" t="n"/>
      <c r="G31" s="4" t="n"/>
    </row>
    <row r="32">
      <c r="B32" s="43" t="n"/>
      <c r="C32" s="4" t="n"/>
      <c r="D32" s="4" t="n"/>
      <c r="E32" s="4" t="n"/>
      <c r="F32" s="44" t="n"/>
      <c r="G32" s="4" t="n"/>
    </row>
    <row r="33">
      <c r="B33" s="43" t="n"/>
      <c r="C33" s="4" t="n"/>
      <c r="D33" s="4" t="n"/>
      <c r="E33" s="4" t="n"/>
      <c r="F33" s="44" t="n"/>
      <c r="G33" s="4" t="n"/>
    </row>
    <row r="34">
      <c r="B34" s="43" t="n"/>
      <c r="C34" s="4" t="n"/>
      <c r="D34" s="4" t="n"/>
      <c r="E34" s="4" t="n"/>
      <c r="F34" s="44" t="n"/>
      <c r="G34" s="4" t="n"/>
    </row>
    <row r="35">
      <c r="B35" s="43" t="n"/>
      <c r="C35" s="4" t="n"/>
      <c r="D35" s="4" t="n"/>
      <c r="E35" s="4" t="n"/>
      <c r="F35" s="44" t="n"/>
      <c r="G35" s="4" t="n"/>
    </row>
    <row r="36">
      <c r="B36" s="43" t="n"/>
      <c r="C36" s="4" t="n"/>
      <c r="D36" s="4" t="n"/>
      <c r="E36" s="4" t="n"/>
      <c r="F36" s="44" t="n"/>
      <c r="G36" s="4" t="n"/>
    </row>
    <row r="37">
      <c r="B37" s="43" t="n"/>
      <c r="C37" s="4" t="n"/>
      <c r="D37" s="4" t="n"/>
      <c r="E37" s="4" t="n"/>
      <c r="F37" s="44" t="n"/>
      <c r="G37" s="4" t="n"/>
    </row>
    <row r="38">
      <c r="B38" s="43" t="n"/>
      <c r="C38" s="4" t="n"/>
      <c r="D38" s="4" t="n"/>
      <c r="E38" s="4" t="n"/>
      <c r="F38" s="44" t="n"/>
      <c r="G38" s="4" t="n"/>
    </row>
    <row r="39">
      <c r="B39" s="43" t="n"/>
      <c r="C39" s="4" t="n"/>
      <c r="D39" s="4" t="n"/>
      <c r="E39" s="4" t="n"/>
      <c r="F39" s="44" t="n"/>
      <c r="G39" s="4" t="n"/>
    </row>
    <row r="40">
      <c r="B40" s="43" t="n"/>
      <c r="C40" s="4" t="n"/>
      <c r="D40" s="4" t="n"/>
      <c r="E40" s="4" t="n"/>
      <c r="F40" s="44" t="n"/>
      <c r="G40" s="4" t="n"/>
    </row>
    <row r="41">
      <c r="B41" s="43" t="n"/>
      <c r="C41" s="4" t="n"/>
      <c r="D41" s="4" t="n"/>
      <c r="E41" s="4" t="n"/>
      <c r="F41" s="44" t="n"/>
      <c r="G41" s="4" t="n"/>
    </row>
    <row r="42">
      <c r="B42" s="43" t="n"/>
      <c r="C42" s="4" t="n"/>
      <c r="D42" s="4" t="n"/>
      <c r="E42" s="4" t="n"/>
      <c r="F42" s="44" t="n"/>
      <c r="G42" s="4" t="n"/>
    </row>
    <row r="43">
      <c r="B43" s="43" t="n"/>
      <c r="C43" s="4" t="n"/>
      <c r="D43" s="4" t="n"/>
      <c r="E43" s="4" t="n"/>
      <c r="F43" s="44" t="n"/>
      <c r="G43" s="4" t="n"/>
    </row>
    <row r="44">
      <c r="B44" s="43" t="n"/>
      <c r="C44" s="4" t="n"/>
      <c r="D44" s="4" t="n"/>
      <c r="E44" s="4" t="n"/>
      <c r="F44" s="44" t="n"/>
      <c r="G44" s="4" t="n"/>
    </row>
    <row r="45">
      <c r="B45" s="43" t="n"/>
      <c r="C45" s="4" t="n"/>
      <c r="D45" s="4" t="n"/>
      <c r="E45" s="4" t="n"/>
      <c r="F45" s="44" t="n"/>
      <c r="G45" s="4" t="n"/>
    </row>
    <row r="46">
      <c r="B46" s="43" t="n"/>
      <c r="C46" s="4" t="n"/>
      <c r="D46" s="4" t="n"/>
      <c r="E46" s="4" t="n"/>
      <c r="F46" s="44" t="n"/>
      <c r="G46" s="4" t="n"/>
    </row>
    <row r="47">
      <c r="B47" s="43" t="n"/>
      <c r="C47" s="4" t="n"/>
      <c r="D47" s="4" t="n"/>
      <c r="E47" s="4" t="n"/>
      <c r="F47" s="44" t="n"/>
      <c r="G47" s="4" t="n"/>
    </row>
    <row r="48">
      <c r="B48" s="43" t="n"/>
      <c r="C48" s="4" t="n"/>
      <c r="D48" s="4" t="n"/>
      <c r="E48" s="4" t="n"/>
      <c r="F48" s="44" t="n"/>
      <c r="G48" s="4" t="n"/>
    </row>
    <row r="49">
      <c r="B49" s="43" t="n"/>
      <c r="C49" s="4" t="n"/>
      <c r="D49" s="4" t="n"/>
      <c r="E49" s="4" t="n"/>
      <c r="F49" s="44" t="n"/>
      <c r="G49" s="4" t="n"/>
    </row>
    <row r="50">
      <c r="B50" s="43" t="n"/>
      <c r="C50" s="4" t="n"/>
      <c r="D50" s="4" t="n"/>
      <c r="E50" s="4" t="n"/>
      <c r="F50" s="44" t="n"/>
      <c r="G50" s="4" t="n"/>
    </row>
    <row r="51">
      <c r="B51" s="43" t="n"/>
      <c r="C51" s="4" t="n"/>
      <c r="D51" s="4" t="n"/>
      <c r="E51" s="4" t="n"/>
      <c r="F51" s="44" t="n"/>
      <c r="G51" s="4" t="n"/>
    </row>
    <row r="52">
      <c r="B52" s="43" t="n"/>
      <c r="C52" s="4" t="n"/>
      <c r="D52" s="4" t="n"/>
      <c r="E52" s="4" t="n"/>
      <c r="F52" s="44" t="n"/>
      <c r="G52" s="4" t="n"/>
    </row>
    <row r="53">
      <c r="B53" s="43" t="n"/>
      <c r="C53" s="4" t="n"/>
      <c r="D53" s="4" t="n"/>
      <c r="E53" s="4" t="n"/>
      <c r="F53" s="44" t="n"/>
      <c r="G53" s="4" t="n"/>
    </row>
    <row r="54">
      <c r="B54" s="43" t="n"/>
      <c r="C54" s="4" t="n"/>
      <c r="D54" s="4" t="n"/>
      <c r="E54" s="4" t="n"/>
      <c r="F54" s="44" t="n"/>
      <c r="G54" s="4" t="n"/>
    </row>
    <row r="55">
      <c r="B55" s="43" t="n"/>
      <c r="C55" s="4" t="n"/>
      <c r="D55" s="4" t="n"/>
      <c r="E55" s="4" t="n"/>
      <c r="F55" s="44" t="n"/>
      <c r="G55" s="4" t="n"/>
    </row>
    <row r="56">
      <c r="B56" s="43" t="n"/>
      <c r="C56" s="4" t="n"/>
      <c r="D56" s="4" t="n"/>
      <c r="E56" s="4" t="n"/>
      <c r="F56" s="44" t="n"/>
      <c r="G56" s="4" t="n"/>
    </row>
    <row r="57">
      <c r="B57" s="43" t="n"/>
      <c r="C57" s="4" t="n"/>
      <c r="D57" s="4" t="n"/>
      <c r="E57" s="4" t="n"/>
      <c r="F57" s="44" t="n"/>
      <c r="G57" s="4" t="n"/>
    </row>
    <row r="58">
      <c r="B58" s="43" t="n"/>
      <c r="C58" s="4" t="n"/>
      <c r="D58" s="4" t="n"/>
      <c r="E58" s="4" t="n"/>
      <c r="F58" s="44" t="n"/>
      <c r="G58" s="4" t="n"/>
    </row>
    <row r="59">
      <c r="B59" s="43" t="n"/>
      <c r="C59" s="4" t="n"/>
      <c r="D59" s="4" t="n"/>
      <c r="E59" s="4" t="n"/>
      <c r="F59" s="44" t="n"/>
      <c r="G59" s="4" t="n"/>
    </row>
    <row r="60">
      <c r="B60" s="43" t="n"/>
      <c r="C60" s="4" t="n"/>
      <c r="D60" s="4" t="n"/>
      <c r="E60" s="4" t="n"/>
      <c r="F60" s="44" t="n"/>
      <c r="G60" s="4" t="n"/>
    </row>
    <row r="61">
      <c r="B61" s="43" t="n"/>
      <c r="C61" s="4" t="n"/>
      <c r="D61" s="4" t="n"/>
      <c r="E61" s="4" t="n"/>
      <c r="F61" s="44" t="n"/>
      <c r="G61" s="4" t="n"/>
    </row>
    <row r="62">
      <c r="B62" s="43" t="n"/>
      <c r="C62" s="4" t="n"/>
      <c r="D62" s="4" t="n"/>
      <c r="E62" s="4" t="n"/>
      <c r="F62" s="44" t="n"/>
      <c r="G62" s="4" t="n"/>
    </row>
    <row r="63">
      <c r="B63" s="43" t="n"/>
      <c r="C63" s="4" t="n"/>
      <c r="D63" s="4" t="n"/>
      <c r="E63" s="4" t="n"/>
      <c r="F63" s="44" t="n"/>
      <c r="G63" s="4" t="n"/>
    </row>
    <row r="64">
      <c r="B64" s="43" t="n"/>
      <c r="C64" s="4" t="n"/>
      <c r="D64" s="4" t="n"/>
      <c r="E64" s="4" t="n"/>
      <c r="F64" s="44" t="n"/>
      <c r="G64" s="4" t="n"/>
    </row>
    <row r="65">
      <c r="B65" s="43" t="n"/>
      <c r="C65" s="4" t="n"/>
      <c r="D65" s="4" t="n"/>
      <c r="E65" s="4" t="n"/>
      <c r="F65" s="44" t="n"/>
      <c r="G65" s="4" t="n"/>
    </row>
    <row r="66">
      <c r="B66" s="43" t="n"/>
      <c r="C66" s="4" t="n"/>
      <c r="D66" s="4" t="n"/>
      <c r="E66" s="4" t="n"/>
      <c r="F66" s="44" t="n"/>
      <c r="G66" s="4" t="n"/>
    </row>
    <row r="67">
      <c r="B67" s="43" t="n"/>
      <c r="C67" s="4" t="n"/>
      <c r="D67" s="4" t="n"/>
      <c r="E67" s="4" t="n"/>
      <c r="F67" s="44" t="n"/>
      <c r="G67" s="4" t="n"/>
    </row>
    <row r="68">
      <c r="B68" s="43" t="n"/>
      <c r="C68" s="4" t="n"/>
      <c r="D68" s="4" t="n"/>
      <c r="E68" s="4" t="n"/>
      <c r="F68" s="44" t="n"/>
      <c r="G68" s="4" t="n"/>
    </row>
    <row r="69">
      <c r="B69" s="43" t="n"/>
      <c r="C69" s="4" t="n"/>
      <c r="D69" s="4" t="n"/>
      <c r="E69" s="4" t="n"/>
      <c r="F69" s="44" t="n"/>
      <c r="G69" s="4" t="n"/>
    </row>
    <row r="70">
      <c r="B70" s="43" t="n"/>
      <c r="C70" s="4" t="n"/>
      <c r="D70" s="4" t="n"/>
      <c r="E70" s="4" t="n"/>
      <c r="F70" s="44" t="n"/>
      <c r="G70" s="4" t="n"/>
    </row>
    <row r="71">
      <c r="B71" s="43" t="n"/>
      <c r="C71" s="4" t="n"/>
      <c r="D71" s="4" t="n"/>
      <c r="E71" s="4" t="n"/>
      <c r="F71" s="44" t="n"/>
      <c r="G71" s="4" t="n"/>
    </row>
    <row r="72">
      <c r="B72" s="43" t="n"/>
      <c r="C72" s="4" t="n"/>
      <c r="D72" s="4" t="n"/>
      <c r="E72" s="4" t="n"/>
      <c r="F72" s="44" t="n"/>
      <c r="G72" s="4" t="n"/>
    </row>
    <row r="73">
      <c r="B73" s="43" t="n"/>
      <c r="C73" s="4" t="n"/>
      <c r="D73" s="4" t="n"/>
      <c r="E73" s="4" t="n"/>
      <c r="F73" s="44" t="n"/>
      <c r="G73" s="4" t="n"/>
    </row>
    <row r="74">
      <c r="B74" s="43" t="n"/>
      <c r="C74" s="4" t="n"/>
      <c r="D74" s="4" t="n"/>
      <c r="E74" s="4" t="n"/>
      <c r="F74" s="44" t="n"/>
      <c r="G74" s="4" t="n"/>
    </row>
    <row r="75">
      <c r="B75" s="43" t="n"/>
      <c r="C75" s="4" t="n"/>
      <c r="D75" s="4" t="n"/>
      <c r="E75" s="4" t="n"/>
      <c r="F75" s="44" t="n"/>
      <c r="G75" s="4" t="n"/>
    </row>
    <row r="76">
      <c r="B76" s="43" t="n"/>
      <c r="C76" s="4" t="n"/>
      <c r="D76" s="4" t="n"/>
      <c r="E76" s="4" t="n"/>
      <c r="F76" s="44" t="n"/>
      <c r="G76" s="4" t="n"/>
    </row>
    <row r="77">
      <c r="B77" s="43" t="n"/>
      <c r="C77" s="4" t="n"/>
      <c r="D77" s="4" t="n"/>
      <c r="E77" s="4" t="n"/>
      <c r="F77" s="44" t="n"/>
      <c r="G77" s="4" t="n"/>
    </row>
    <row r="78">
      <c r="B78" s="43" t="n"/>
      <c r="C78" s="4" t="n"/>
      <c r="D78" s="4" t="n"/>
      <c r="E78" s="4" t="n"/>
      <c r="F78" s="44" t="n"/>
      <c r="G78" s="4" t="n"/>
    </row>
    <row r="79">
      <c r="B79" s="43" t="n"/>
      <c r="C79" s="4" t="n"/>
      <c r="D79" s="4" t="n"/>
      <c r="E79" s="4" t="n"/>
      <c r="F79" s="44" t="n"/>
      <c r="G79" s="4" t="n"/>
    </row>
    <row r="80">
      <c r="B80" s="43" t="n"/>
      <c r="C80" s="4" t="n"/>
      <c r="D80" s="4" t="n"/>
      <c r="E80" s="4" t="n"/>
      <c r="F80" s="44" t="n"/>
      <c r="G80" s="4" t="n"/>
    </row>
    <row r="81">
      <c r="B81" s="43" t="n"/>
      <c r="C81" s="4" t="n"/>
      <c r="D81" s="4" t="n"/>
      <c r="E81" s="4" t="n"/>
      <c r="F81" s="44" t="n"/>
      <c r="G81" s="4" t="n"/>
    </row>
    <row r="82">
      <c r="B82" s="43" t="n"/>
      <c r="C82" s="4" t="n"/>
      <c r="D82" s="4" t="n"/>
      <c r="E82" s="4" t="n"/>
      <c r="F82" s="44" t="n"/>
      <c r="G82" s="4" t="n"/>
    </row>
    <row r="83">
      <c r="B83" s="43" t="n"/>
      <c r="C83" s="4" t="n"/>
      <c r="D83" s="4" t="n"/>
      <c r="E83" s="4" t="n"/>
      <c r="F83" s="44" t="n"/>
      <c r="G83" s="4" t="n"/>
    </row>
    <row r="84">
      <c r="B84" s="43" t="n"/>
      <c r="C84" s="4" t="n"/>
      <c r="D84" s="4" t="n"/>
      <c r="E84" s="4" t="n"/>
      <c r="F84" s="44" t="n"/>
      <c r="G84" s="4" t="n"/>
    </row>
    <row r="85">
      <c r="B85" s="43" t="n"/>
      <c r="C85" s="4" t="n"/>
      <c r="D85" s="4" t="n"/>
      <c r="E85" s="4" t="n"/>
      <c r="F85" s="44" t="n"/>
      <c r="G85" s="4" t="n"/>
    </row>
    <row r="86">
      <c r="B86" s="43" t="n"/>
      <c r="C86" s="4" t="n"/>
      <c r="D86" s="4" t="n"/>
      <c r="E86" s="4" t="n"/>
      <c r="F86" s="44" t="n"/>
      <c r="G86" s="4" t="n"/>
    </row>
    <row r="87">
      <c r="B87" s="43" t="n"/>
      <c r="C87" s="4" t="n"/>
      <c r="D87" s="4" t="n"/>
      <c r="E87" s="4" t="n"/>
      <c r="F87" s="44" t="n"/>
      <c r="G87" s="4" t="n"/>
    </row>
    <row r="88">
      <c r="B88" s="43" t="n"/>
      <c r="C88" s="4" t="n"/>
      <c r="D88" s="4" t="n"/>
      <c r="E88" s="4" t="n"/>
      <c r="F88" s="44" t="n"/>
      <c r="G88" s="4" t="n"/>
    </row>
    <row r="89">
      <c r="B89" s="43" t="n"/>
      <c r="C89" s="4" t="n"/>
      <c r="D89" s="4" t="n"/>
      <c r="E89" s="4" t="n"/>
      <c r="F89" s="44" t="n"/>
      <c r="G89" s="4" t="n"/>
    </row>
    <row r="90">
      <c r="B90" s="43" t="n"/>
      <c r="C90" s="4" t="n"/>
      <c r="D90" s="4" t="n"/>
      <c r="E90" s="4" t="n"/>
      <c r="F90" s="44" t="n"/>
      <c r="G90" s="4" t="n"/>
    </row>
    <row r="91">
      <c r="B91" s="43" t="n"/>
      <c r="C91" s="4" t="n"/>
      <c r="D91" s="4" t="n"/>
      <c r="E91" s="4" t="n"/>
      <c r="F91" s="44" t="n"/>
      <c r="G91" s="4" t="n"/>
    </row>
    <row r="92">
      <c r="B92" s="43" t="n"/>
      <c r="C92" s="4" t="n"/>
      <c r="D92" s="4" t="n"/>
      <c r="E92" s="4" t="n"/>
      <c r="F92" s="44" t="n"/>
      <c r="G92" s="4" t="n"/>
    </row>
    <row r="93">
      <c r="B93" s="43" t="n"/>
      <c r="C93" s="4" t="n"/>
      <c r="D93" s="4" t="n"/>
      <c r="E93" s="4" t="n"/>
      <c r="F93" s="44" t="n"/>
      <c r="G93" s="4" t="n"/>
    </row>
    <row r="94">
      <c r="B94" s="43" t="n"/>
      <c r="C94" s="4" t="n"/>
      <c r="D94" s="4" t="n"/>
      <c r="E94" s="4" t="n"/>
      <c r="F94" s="44" t="n"/>
      <c r="G94" s="4" t="n"/>
    </row>
    <row r="95">
      <c r="B95" s="43" t="n"/>
      <c r="C95" s="4" t="n"/>
      <c r="D95" s="4" t="n"/>
      <c r="E95" s="4" t="n"/>
      <c r="F95" s="44" t="n"/>
      <c r="G95" s="4" t="n"/>
    </row>
    <row r="96">
      <c r="B96" s="43" t="n"/>
      <c r="C96" s="4" t="n"/>
      <c r="D96" s="4" t="n"/>
      <c r="E96" s="4" t="n"/>
      <c r="F96" s="44" t="n"/>
      <c r="G96" s="4" t="n"/>
    </row>
    <row r="97">
      <c r="B97" s="43" t="n"/>
      <c r="C97" s="4" t="n"/>
      <c r="D97" s="4" t="n"/>
      <c r="E97" s="4" t="n"/>
      <c r="F97" s="44" t="n"/>
      <c r="G97" s="4" t="n"/>
    </row>
    <row r="98">
      <c r="B98" s="43" t="n"/>
      <c r="C98" s="4" t="n"/>
      <c r="D98" s="4" t="n"/>
      <c r="E98" s="4" t="n"/>
      <c r="F98" s="44" t="n"/>
      <c r="G98" s="4" t="n"/>
    </row>
    <row r="99">
      <c r="B99" s="43" t="n"/>
      <c r="C99" s="4" t="n"/>
      <c r="D99" s="4" t="n"/>
      <c r="E99" s="4" t="n"/>
      <c r="F99" s="44" t="n"/>
      <c r="G99" s="4" t="n"/>
    </row>
    <row r="100">
      <c r="B100" s="43" t="n"/>
      <c r="C100" s="4" t="n"/>
      <c r="D100" s="4" t="n"/>
      <c r="E100" s="4" t="n"/>
      <c r="F100" s="44" t="n"/>
      <c r="G100" s="4" t="n"/>
    </row>
    <row r="101">
      <c r="B101" s="43" t="n"/>
      <c r="C101" s="4" t="n"/>
      <c r="D101" s="4" t="n"/>
      <c r="E101" s="4" t="n"/>
      <c r="F101" s="44" t="n"/>
      <c r="G101" s="4" t="n"/>
    </row>
    <row r="102">
      <c r="B102" s="43" t="n"/>
      <c r="C102" s="4" t="n"/>
      <c r="D102" s="4" t="n"/>
      <c r="E102" s="4" t="n"/>
      <c r="F102" s="44" t="n"/>
      <c r="G102" s="4" t="n"/>
    </row>
    <row r="103">
      <c r="B103" s="43" t="n"/>
      <c r="C103" s="4" t="n"/>
      <c r="D103" s="4" t="n"/>
      <c r="E103" s="4" t="n"/>
      <c r="F103" s="44" t="n"/>
      <c r="G103" s="4" t="n"/>
    </row>
    <row r="104">
      <c r="B104" s="43" t="n"/>
      <c r="C104" s="4" t="n"/>
      <c r="D104" s="4" t="n"/>
      <c r="E104" s="4" t="n"/>
      <c r="F104" s="44" t="n"/>
      <c r="G104" s="4" t="n"/>
    </row>
    <row r="105">
      <c r="B105" s="43" t="n"/>
      <c r="C105" s="4" t="n"/>
      <c r="D105" s="4" t="n"/>
      <c r="E105" s="4" t="n"/>
      <c r="F105" s="44" t="n"/>
      <c r="G105" s="4" t="n"/>
    </row>
    <row r="106">
      <c r="B106" s="43" t="n"/>
      <c r="C106" s="4" t="n"/>
      <c r="D106" s="4" t="n"/>
      <c r="E106" s="4" t="n"/>
      <c r="F106" s="44" t="n"/>
      <c r="G106" s="4" t="n"/>
    </row>
    <row r="107">
      <c r="B107" s="43" t="n"/>
      <c r="C107" s="4" t="n"/>
      <c r="D107" s="4" t="n"/>
      <c r="E107" s="4" t="n"/>
      <c r="F107" s="44" t="n"/>
      <c r="G107" s="4" t="n"/>
    </row>
    <row r="108">
      <c r="B108" s="43" t="n"/>
      <c r="C108" s="4" t="n"/>
      <c r="D108" s="4" t="n"/>
      <c r="E108" s="4" t="n"/>
      <c r="F108" s="44" t="n"/>
      <c r="G108" s="4" t="n"/>
    </row>
    <row r="109">
      <c r="B109" s="43" t="n"/>
      <c r="C109" s="4" t="n"/>
      <c r="D109" s="4" t="n"/>
      <c r="E109" s="4" t="n"/>
      <c r="F109" s="44" t="n"/>
      <c r="G109" s="4" t="n"/>
    </row>
    <row r="110">
      <c r="B110" s="43" t="n"/>
      <c r="C110" s="4" t="n"/>
      <c r="D110" s="4" t="n"/>
      <c r="E110" s="4" t="n"/>
      <c r="F110" s="44" t="n"/>
      <c r="G110" s="4" t="n"/>
    </row>
    <row r="111">
      <c r="B111" s="43" t="n"/>
      <c r="C111" s="4" t="n"/>
      <c r="D111" s="4" t="n"/>
      <c r="E111" s="4" t="n"/>
      <c r="F111" s="44" t="n"/>
      <c r="G111" s="4" t="n"/>
    </row>
    <row r="112">
      <c r="B112" s="43" t="n"/>
      <c r="C112" s="4" t="n"/>
      <c r="D112" s="4" t="n"/>
      <c r="E112" s="4" t="n"/>
      <c r="F112" s="44" t="n"/>
      <c r="G112" s="4" t="n"/>
    </row>
    <row r="113">
      <c r="B113" s="43" t="n"/>
      <c r="C113" s="4" t="n"/>
      <c r="D113" s="4" t="n"/>
      <c r="E113" s="4" t="n"/>
      <c r="F113" s="44" t="n"/>
      <c r="G113" s="4" t="n"/>
    </row>
    <row r="114">
      <c r="B114" s="43" t="n"/>
      <c r="C114" s="4" t="n"/>
      <c r="D114" s="4" t="n"/>
      <c r="E114" s="4" t="n"/>
      <c r="F114" s="44" t="n"/>
      <c r="G114" s="4" t="n"/>
    </row>
    <row r="115">
      <c r="B115" s="43" t="n"/>
      <c r="C115" s="4" t="n"/>
      <c r="D115" s="4" t="n"/>
      <c r="E115" s="4" t="n"/>
      <c r="F115" s="44" t="n"/>
      <c r="G115" s="4" t="n"/>
    </row>
    <row r="116">
      <c r="B116" s="43" t="n"/>
      <c r="C116" s="4" t="n"/>
      <c r="D116" s="4" t="n"/>
      <c r="E116" s="4" t="n"/>
      <c r="F116" s="44" t="n"/>
      <c r="G116" s="4" t="n"/>
    </row>
    <row r="117">
      <c r="B117" s="43" t="n"/>
      <c r="C117" s="4" t="n"/>
      <c r="D117" s="4" t="n"/>
      <c r="E117" s="4" t="n"/>
      <c r="F117" s="44" t="n"/>
      <c r="G117" s="4" t="n"/>
    </row>
    <row r="118">
      <c r="B118" s="43" t="n"/>
      <c r="C118" s="4" t="n"/>
      <c r="D118" s="4" t="n"/>
      <c r="E118" s="4" t="n"/>
      <c r="F118" s="44" t="n"/>
      <c r="G118" s="4" t="n"/>
    </row>
    <row r="119">
      <c r="B119" s="43" t="n"/>
      <c r="C119" s="4" t="n"/>
      <c r="D119" s="4" t="n"/>
      <c r="E119" s="4" t="n"/>
      <c r="F119" s="44" t="n"/>
      <c r="G119" s="4" t="n"/>
    </row>
    <row r="120">
      <c r="B120" s="43" t="n"/>
      <c r="C120" s="4" t="n"/>
      <c r="D120" s="4" t="n"/>
      <c r="E120" s="4" t="n"/>
      <c r="F120" s="44" t="n"/>
      <c r="G120" s="4" t="n"/>
    </row>
    <row r="121">
      <c r="B121" s="43" t="n"/>
      <c r="C121" s="4" t="n"/>
      <c r="D121" s="4" t="n"/>
      <c r="E121" s="4" t="n"/>
      <c r="F121" s="44" t="n"/>
      <c r="G121" s="4" t="n"/>
    </row>
    <row r="122">
      <c r="B122" s="43" t="n"/>
      <c r="C122" s="4" t="n"/>
      <c r="D122" s="4" t="n"/>
      <c r="E122" s="4" t="n"/>
      <c r="F122" s="44" t="n"/>
      <c r="G122" s="4" t="n"/>
    </row>
    <row r="123">
      <c r="B123" s="43" t="n"/>
      <c r="C123" s="4" t="n"/>
      <c r="D123" s="4" t="n"/>
      <c r="E123" s="4" t="n"/>
      <c r="F123" s="44" t="n"/>
      <c r="G123" s="4" t="n"/>
    </row>
    <row r="124">
      <c r="B124" s="43" t="n"/>
      <c r="C124" s="4" t="n"/>
      <c r="D124" s="4" t="n"/>
      <c r="E124" s="4" t="n"/>
      <c r="F124" s="44" t="n"/>
      <c r="G124" s="4" t="n"/>
    </row>
    <row r="125">
      <c r="B125" s="43" t="n"/>
      <c r="C125" s="4" t="n"/>
      <c r="D125" s="4" t="n"/>
      <c r="E125" s="4" t="n"/>
      <c r="F125" s="44" t="n"/>
      <c r="G125" s="4" t="n"/>
    </row>
    <row r="126">
      <c r="B126" s="43" t="n"/>
      <c r="C126" s="4" t="n"/>
      <c r="D126" s="4" t="n"/>
      <c r="E126" s="4" t="n"/>
      <c r="F126" s="44" t="n"/>
      <c r="G126" s="4" t="n"/>
    </row>
    <row r="127">
      <c r="B127" s="43" t="n"/>
      <c r="C127" s="4" t="n"/>
      <c r="D127" s="4" t="n"/>
      <c r="E127" s="4" t="n"/>
      <c r="F127" s="44" t="n"/>
      <c r="G127" s="4" t="n"/>
    </row>
    <row r="128">
      <c r="B128" s="43" t="n"/>
      <c r="C128" s="4" t="n"/>
      <c r="D128" s="4" t="n"/>
      <c r="E128" s="4" t="n"/>
      <c r="F128" s="44" t="n"/>
      <c r="G128" s="4" t="n"/>
    </row>
    <row r="129">
      <c r="B129" s="43" t="n"/>
      <c r="C129" s="4" t="n"/>
      <c r="D129" s="4" t="n"/>
      <c r="E129" s="4" t="n"/>
      <c r="F129" s="44" t="n"/>
      <c r="G129" s="4" t="n"/>
    </row>
    <row r="130">
      <c r="B130" s="43" t="n"/>
      <c r="C130" s="4" t="n"/>
      <c r="D130" s="4" t="n"/>
      <c r="E130" s="4" t="n"/>
      <c r="F130" s="44" t="n"/>
      <c r="G130" s="4" t="n"/>
    </row>
    <row r="131">
      <c r="B131" s="43" t="n"/>
      <c r="C131" s="4" t="n"/>
      <c r="D131" s="4" t="n"/>
      <c r="E131" s="4" t="n"/>
      <c r="F131" s="44" t="n"/>
      <c r="G131" s="4" t="n"/>
    </row>
    <row r="132">
      <c r="B132" s="43" t="n"/>
      <c r="C132" s="4" t="n"/>
      <c r="D132" s="4" t="n"/>
      <c r="E132" s="4" t="n"/>
      <c r="F132" s="44" t="n"/>
      <c r="G132" s="4" t="n"/>
    </row>
    <row r="133">
      <c r="B133" s="43" t="n"/>
      <c r="C133" s="4" t="n"/>
      <c r="D133" s="4" t="n"/>
      <c r="E133" s="4" t="n"/>
      <c r="F133" s="44" t="n"/>
      <c r="G133" s="4" t="n"/>
    </row>
    <row r="134">
      <c r="B134" s="43" t="n"/>
      <c r="C134" s="4" t="n"/>
      <c r="D134" s="4" t="n"/>
      <c r="E134" s="4" t="n"/>
      <c r="F134" s="44" t="n"/>
      <c r="G134" s="4" t="n"/>
    </row>
    <row r="135">
      <c r="B135" s="43" t="n"/>
      <c r="C135" s="4" t="n"/>
      <c r="D135" s="4" t="n"/>
      <c r="E135" s="4" t="n"/>
      <c r="F135" s="44" t="n"/>
      <c r="G135" s="4" t="n"/>
    </row>
    <row r="136">
      <c r="B136" s="43" t="n"/>
      <c r="C136" s="4" t="n"/>
      <c r="D136" s="4" t="n"/>
      <c r="E136" s="4" t="n"/>
      <c r="F136" s="44" t="n"/>
      <c r="G136" s="4" t="n"/>
    </row>
    <row r="137">
      <c r="B137" s="43" t="n"/>
      <c r="C137" s="4" t="n"/>
      <c r="D137" s="4" t="n"/>
      <c r="E137" s="4" t="n"/>
      <c r="F137" s="44" t="n"/>
      <c r="G137" s="4" t="n"/>
    </row>
    <row r="138">
      <c r="B138" s="43" t="n"/>
      <c r="C138" s="4" t="n"/>
      <c r="D138" s="4" t="n"/>
      <c r="E138" s="4" t="n"/>
      <c r="F138" s="44" t="n"/>
      <c r="G138" s="4" t="n"/>
    </row>
    <row r="139">
      <c r="B139" s="43" t="n"/>
      <c r="C139" s="4" t="n"/>
      <c r="D139" s="4" t="n"/>
      <c r="E139" s="4" t="n"/>
      <c r="F139" s="44" t="n"/>
      <c r="G139" s="4" t="n"/>
    </row>
    <row r="140">
      <c r="B140" s="43" t="n"/>
      <c r="C140" s="4" t="n"/>
      <c r="D140" s="4" t="n"/>
      <c r="E140" s="4" t="n"/>
      <c r="F140" s="44" t="n"/>
      <c r="G140" s="4" t="n"/>
    </row>
    <row r="141">
      <c r="B141" s="43" t="n"/>
      <c r="C141" s="4" t="n"/>
      <c r="D141" s="4" t="n"/>
      <c r="E141" s="4" t="n"/>
      <c r="F141" s="44" t="n"/>
      <c r="G141" s="4" t="n"/>
    </row>
    <row r="142">
      <c r="B142" s="43" t="n"/>
      <c r="C142" s="4" t="n"/>
      <c r="D142" s="4" t="n"/>
      <c r="E142" s="4" t="n"/>
      <c r="F142" s="44" t="n"/>
      <c r="G142" s="4" t="n"/>
    </row>
    <row r="143">
      <c r="B143" s="43" t="n"/>
      <c r="C143" s="4" t="n"/>
      <c r="D143" s="4" t="n"/>
      <c r="E143" s="4" t="n"/>
      <c r="F143" s="44" t="n"/>
      <c r="G143" s="4" t="n"/>
    </row>
    <row r="144">
      <c r="B144" s="43" t="n"/>
      <c r="C144" s="4" t="n"/>
      <c r="D144" s="4" t="n"/>
      <c r="E144" s="4" t="n"/>
      <c r="F144" s="44" t="n"/>
      <c r="G144" s="4" t="n"/>
    </row>
    <row r="145">
      <c r="B145" s="43" t="n"/>
      <c r="C145" s="4" t="n"/>
      <c r="D145" s="4" t="n"/>
      <c r="E145" s="4" t="n"/>
      <c r="F145" s="44" t="n"/>
      <c r="G145" s="4" t="n"/>
    </row>
    <row r="146">
      <c r="B146" s="43" t="n"/>
      <c r="C146" s="4" t="n"/>
      <c r="D146" s="4" t="n"/>
      <c r="E146" s="4" t="n"/>
      <c r="F146" s="44" t="n"/>
      <c r="G146" s="4" t="n"/>
    </row>
    <row r="147">
      <c r="B147" s="43" t="n"/>
      <c r="C147" s="4" t="n"/>
      <c r="D147" s="4" t="n"/>
      <c r="E147" s="4" t="n"/>
      <c r="F147" s="44" t="n"/>
      <c r="G147" s="4" t="n"/>
    </row>
    <row r="148">
      <c r="B148" s="43" t="n"/>
      <c r="C148" s="4" t="n"/>
      <c r="D148" s="4" t="n"/>
      <c r="E148" s="4" t="n"/>
      <c r="F148" s="44" t="n"/>
      <c r="G148" s="4" t="n"/>
    </row>
    <row r="149">
      <c r="B149" s="43" t="n"/>
      <c r="C149" s="4" t="n"/>
      <c r="D149" s="4" t="n"/>
      <c r="E149" s="4" t="n"/>
      <c r="F149" s="44" t="n"/>
      <c r="G149" s="4" t="n"/>
    </row>
    <row r="150">
      <c r="B150" s="43" t="n"/>
      <c r="C150" s="4" t="n"/>
      <c r="D150" s="4" t="n"/>
      <c r="E150" s="4" t="n"/>
      <c r="F150" s="44" t="n"/>
      <c r="G150" s="4" t="n"/>
    </row>
    <row r="151">
      <c r="B151" s="43" t="n"/>
      <c r="C151" s="4" t="n"/>
      <c r="D151" s="4" t="n"/>
      <c r="E151" s="4" t="n"/>
      <c r="F151" s="44" t="n"/>
      <c r="G151" s="4" t="n"/>
    </row>
    <row r="152">
      <c r="B152" s="43" t="n"/>
      <c r="C152" s="4" t="n"/>
      <c r="D152" s="4" t="n"/>
      <c r="E152" s="4" t="n"/>
      <c r="F152" s="44" t="n"/>
      <c r="G152" s="4" t="n"/>
    </row>
    <row r="153">
      <c r="B153" s="43" t="n"/>
      <c r="C153" s="4" t="n"/>
      <c r="D153" s="4" t="n"/>
      <c r="E153" s="4" t="n"/>
      <c r="F153" s="44" t="n"/>
      <c r="G153" s="4" t="n"/>
    </row>
    <row r="154">
      <c r="B154" s="43" t="n"/>
      <c r="C154" s="4" t="n"/>
      <c r="D154" s="4" t="n"/>
      <c r="E154" s="4" t="n"/>
      <c r="F154" s="44" t="n"/>
      <c r="G154" s="4" t="n"/>
    </row>
    <row r="155">
      <c r="B155" s="43" t="n"/>
      <c r="C155" s="4" t="n"/>
      <c r="D155" s="4" t="n"/>
      <c r="E155" s="4" t="n"/>
      <c r="F155" s="44" t="n"/>
      <c r="G155" s="4" t="n"/>
    </row>
    <row r="156">
      <c r="B156" s="43" t="n"/>
      <c r="C156" s="4" t="n"/>
      <c r="D156" s="4" t="n"/>
      <c r="E156" s="4" t="n"/>
      <c r="F156" s="44" t="n"/>
      <c r="G156" s="4" t="n"/>
    </row>
    <row r="157">
      <c r="B157" s="43" t="n"/>
      <c r="C157" s="4" t="n"/>
      <c r="D157" s="4" t="n"/>
      <c r="E157" s="4" t="n"/>
      <c r="F157" s="44" t="n"/>
      <c r="G157" s="4" t="n"/>
    </row>
    <row r="158">
      <c r="B158" s="43" t="n"/>
      <c r="C158" s="4" t="n"/>
      <c r="D158" s="4" t="n"/>
      <c r="E158" s="4" t="n"/>
      <c r="F158" s="44" t="n"/>
      <c r="G158" s="4" t="n"/>
    </row>
    <row r="159">
      <c r="B159" s="43" t="n"/>
      <c r="C159" s="4" t="n"/>
      <c r="D159" s="4" t="n"/>
      <c r="E159" s="4" t="n"/>
      <c r="F159" s="44" t="n"/>
      <c r="G159" s="4" t="n"/>
    </row>
    <row r="160">
      <c r="B160" s="43" t="n"/>
      <c r="C160" s="4" t="n"/>
      <c r="D160" s="4" t="n"/>
      <c r="E160" s="4" t="n"/>
      <c r="F160" s="44" t="n"/>
      <c r="G160" s="4" t="n"/>
    </row>
    <row r="161">
      <c r="B161" s="43" t="n"/>
      <c r="C161" s="4" t="n"/>
      <c r="D161" s="4" t="n"/>
      <c r="E161" s="4" t="n"/>
      <c r="F161" s="44" t="n"/>
      <c r="G161" s="4" t="n"/>
    </row>
    <row r="162">
      <c r="B162" s="43" t="n"/>
      <c r="C162" s="4" t="n"/>
      <c r="D162" s="4" t="n"/>
      <c r="E162" s="4" t="n"/>
      <c r="F162" s="44" t="n"/>
      <c r="G162" s="4" t="n"/>
    </row>
    <row r="163">
      <c r="B163" s="43" t="n"/>
      <c r="C163" s="4" t="n"/>
      <c r="D163" s="4" t="n"/>
      <c r="E163" s="4" t="n"/>
      <c r="F163" s="44" t="n"/>
      <c r="G163" s="4" t="n"/>
    </row>
    <row r="164">
      <c r="B164" s="43" t="n"/>
      <c r="C164" s="4" t="n"/>
      <c r="D164" s="4" t="n"/>
      <c r="E164" s="4" t="n"/>
      <c r="F164" s="44" t="n"/>
      <c r="G164" s="4" t="n"/>
    </row>
    <row r="165">
      <c r="B165" s="43" t="n"/>
      <c r="C165" s="4" t="n"/>
      <c r="D165" s="4" t="n"/>
      <c r="E165" s="4" t="n"/>
      <c r="F165" s="44" t="n"/>
      <c r="G165" s="4" t="n"/>
    </row>
    <row r="166">
      <c r="B166" s="43" t="n"/>
      <c r="C166" s="4" t="n"/>
      <c r="D166" s="4" t="n"/>
      <c r="E166" s="4" t="n"/>
      <c r="F166" s="44" t="n"/>
      <c r="G166" s="4" t="n"/>
    </row>
    <row r="167">
      <c r="B167" s="43" t="n"/>
      <c r="C167" s="4" t="n"/>
      <c r="D167" s="4" t="n"/>
      <c r="E167" s="4" t="n"/>
      <c r="F167" s="44" t="n"/>
      <c r="G167" s="4" t="n"/>
    </row>
    <row r="168">
      <c r="B168" s="43" t="n"/>
      <c r="C168" s="4" t="n"/>
      <c r="D168" s="4" t="n"/>
      <c r="E168" s="4" t="n"/>
      <c r="F168" s="44" t="n"/>
      <c r="G168" s="4" t="n"/>
    </row>
    <row r="169">
      <c r="B169" s="43" t="n"/>
      <c r="C169" s="4" t="n"/>
      <c r="D169" s="4" t="n"/>
      <c r="E169" s="4" t="n"/>
      <c r="F169" s="44" t="n"/>
      <c r="G169" s="4" t="n"/>
    </row>
    <row r="170">
      <c r="B170" s="43" t="n"/>
      <c r="C170" s="4" t="n"/>
      <c r="D170" s="4" t="n"/>
      <c r="E170" s="4" t="n"/>
      <c r="F170" s="44" t="n"/>
      <c r="G170" s="4" t="n"/>
    </row>
    <row r="171">
      <c r="B171" s="43" t="n"/>
      <c r="C171" s="4" t="n"/>
      <c r="D171" s="4" t="n"/>
      <c r="E171" s="4" t="n"/>
      <c r="F171" s="44" t="n"/>
      <c r="G171" s="4" t="n"/>
    </row>
    <row r="172">
      <c r="B172" s="43" t="n"/>
      <c r="C172" s="4" t="n"/>
      <c r="D172" s="4" t="n"/>
      <c r="E172" s="4" t="n"/>
      <c r="F172" s="44" t="n"/>
      <c r="G172" s="4" t="n"/>
    </row>
    <row r="173">
      <c r="B173" s="43" t="n"/>
      <c r="C173" s="4" t="n"/>
      <c r="D173" s="4" t="n"/>
      <c r="E173" s="4" t="n"/>
      <c r="F173" s="44" t="n"/>
      <c r="G173" s="4" t="n"/>
    </row>
    <row r="174">
      <c r="B174" s="43" t="n"/>
      <c r="C174" s="4" t="n"/>
      <c r="D174" s="4" t="n"/>
      <c r="E174" s="4" t="n"/>
      <c r="F174" s="44" t="n"/>
      <c r="G174" s="4" t="n"/>
    </row>
    <row r="175">
      <c r="B175" s="43" t="n"/>
      <c r="C175" s="4" t="n"/>
      <c r="D175" s="4" t="n"/>
      <c r="E175" s="4" t="n"/>
      <c r="F175" s="44" t="n"/>
      <c r="G175" s="4" t="n"/>
    </row>
    <row r="176">
      <c r="B176" s="43" t="n"/>
      <c r="C176" s="4" t="n"/>
      <c r="D176" s="4" t="n"/>
      <c r="E176" s="4" t="n"/>
      <c r="F176" s="44" t="n"/>
      <c r="G176" s="4" t="n"/>
    </row>
    <row r="177">
      <c r="B177" s="43" t="n"/>
      <c r="C177" s="4" t="n"/>
      <c r="D177" s="4" t="n"/>
      <c r="E177" s="4" t="n"/>
      <c r="F177" s="44" t="n"/>
      <c r="G177" s="4" t="n"/>
    </row>
    <row r="178">
      <c r="B178" s="43" t="n"/>
      <c r="C178" s="4" t="n"/>
      <c r="D178" s="4" t="n"/>
      <c r="E178" s="4" t="n"/>
      <c r="F178" s="44" t="n"/>
      <c r="G178" s="4" t="n"/>
    </row>
    <row r="179">
      <c r="B179" s="43" t="n"/>
      <c r="C179" s="4" t="n"/>
      <c r="D179" s="4" t="n"/>
      <c r="E179" s="4" t="n"/>
      <c r="F179" s="44" t="n"/>
      <c r="G179" s="4" t="n"/>
    </row>
    <row r="180">
      <c r="B180" s="43" t="n"/>
      <c r="C180" s="4" t="n"/>
      <c r="D180" s="4" t="n"/>
      <c r="E180" s="4" t="n"/>
      <c r="F180" s="44" t="n"/>
      <c r="G180" s="4" t="n"/>
    </row>
    <row r="181">
      <c r="B181" s="43" t="n"/>
      <c r="C181" s="4" t="n"/>
      <c r="D181" s="4" t="n"/>
      <c r="E181" s="4" t="n"/>
      <c r="F181" s="44" t="n"/>
      <c r="G181" s="4" t="n"/>
    </row>
    <row r="182">
      <c r="B182" s="43" t="n"/>
      <c r="C182" s="4" t="n"/>
      <c r="D182" s="4" t="n"/>
      <c r="E182" s="4" t="n"/>
      <c r="F182" s="44" t="n"/>
      <c r="G182" s="4" t="n"/>
    </row>
    <row r="183">
      <c r="B183" s="43" t="n"/>
      <c r="C183" s="4" t="n"/>
      <c r="D183" s="4" t="n"/>
      <c r="E183" s="4" t="n"/>
      <c r="F183" s="44" t="n"/>
      <c r="G183" s="4" t="n"/>
    </row>
    <row r="184">
      <c r="B184" s="43" t="n"/>
      <c r="C184" s="4" t="n"/>
      <c r="D184" s="4" t="n"/>
      <c r="E184" s="4" t="n"/>
      <c r="F184" s="44" t="n"/>
      <c r="G184" s="4" t="n"/>
    </row>
    <row r="185">
      <c r="B185" s="43" t="n"/>
      <c r="C185" s="4" t="n"/>
      <c r="D185" s="4" t="n"/>
      <c r="E185" s="4" t="n"/>
      <c r="F185" s="44" t="n"/>
      <c r="G185" s="4" t="n"/>
    </row>
    <row r="186">
      <c r="B186" s="43" t="n"/>
      <c r="C186" s="4" t="n"/>
      <c r="D186" s="4" t="n"/>
      <c r="E186" s="4" t="n"/>
      <c r="F186" s="44" t="n"/>
      <c r="G186" s="4" t="n"/>
    </row>
    <row r="187">
      <c r="B187" s="43" t="n"/>
      <c r="C187" s="4" t="n"/>
      <c r="D187" s="4" t="n"/>
      <c r="E187" s="4" t="n"/>
      <c r="F187" s="44" t="n"/>
      <c r="G187" s="4" t="n"/>
    </row>
    <row r="188">
      <c r="B188" s="43" t="n"/>
      <c r="C188" s="4" t="n"/>
      <c r="D188" s="4" t="n"/>
      <c r="E188" s="4" t="n"/>
      <c r="F188" s="44" t="n"/>
      <c r="G188" s="4" t="n"/>
    </row>
    <row r="189">
      <c r="B189" s="43" t="n"/>
      <c r="C189" s="4" t="n"/>
      <c r="D189" s="4" t="n"/>
      <c r="E189" s="4" t="n"/>
      <c r="F189" s="44" t="n"/>
      <c r="G189" s="4" t="n"/>
    </row>
    <row r="190">
      <c r="B190" s="43" t="n"/>
      <c r="C190" s="4" t="n"/>
      <c r="D190" s="4" t="n"/>
      <c r="E190" s="4" t="n"/>
      <c r="F190" s="44" t="n"/>
      <c r="G190" s="4" t="n"/>
    </row>
    <row r="191">
      <c r="B191" s="43" t="n"/>
      <c r="C191" s="4" t="n"/>
      <c r="D191" s="4" t="n"/>
      <c r="E191" s="4" t="n"/>
      <c r="F191" s="44" t="n"/>
      <c r="G191" s="4" t="n"/>
    </row>
    <row r="192">
      <c r="B192" s="43" t="n"/>
      <c r="C192" s="4" t="n"/>
      <c r="D192" s="4" t="n"/>
      <c r="E192" s="4" t="n"/>
      <c r="F192" s="44" t="n"/>
      <c r="G192" s="4" t="n"/>
    </row>
    <row r="193">
      <c r="B193" s="43" t="n"/>
      <c r="C193" s="4" t="n"/>
      <c r="D193" s="4" t="n"/>
      <c r="E193" s="4" t="n"/>
      <c r="F193" s="44" t="n"/>
      <c r="G193" s="4" t="n"/>
    </row>
    <row r="194">
      <c r="B194" s="43" t="n"/>
      <c r="C194" s="4" t="n"/>
      <c r="D194" s="4" t="n"/>
      <c r="E194" s="4" t="n"/>
      <c r="F194" s="44" t="n"/>
      <c r="G194" s="4" t="n"/>
    </row>
    <row r="195">
      <c r="B195" s="43" t="n"/>
      <c r="C195" s="4" t="n"/>
      <c r="D195" s="4" t="n"/>
      <c r="E195" s="4" t="n"/>
      <c r="F195" s="44" t="n"/>
      <c r="G195" s="4" t="n"/>
    </row>
    <row r="196">
      <c r="B196" s="43" t="n"/>
      <c r="C196" s="4" t="n"/>
      <c r="D196" s="4" t="n"/>
      <c r="E196" s="4" t="n"/>
      <c r="F196" s="44" t="n"/>
      <c r="G196" s="4" t="n"/>
    </row>
    <row r="197">
      <c r="B197" s="43" t="n"/>
      <c r="C197" s="4" t="n"/>
      <c r="D197" s="4" t="n"/>
      <c r="E197" s="4" t="n"/>
      <c r="F197" s="44" t="n"/>
      <c r="G197" s="4" t="n"/>
    </row>
    <row r="198">
      <c r="B198" s="43" t="n"/>
      <c r="C198" s="4" t="n"/>
      <c r="D198" s="4" t="n"/>
      <c r="E198" s="4" t="n"/>
      <c r="F198" s="44" t="n"/>
      <c r="G198" s="4" t="n"/>
    </row>
    <row r="199">
      <c r="B199" s="43" t="n"/>
      <c r="C199" s="4" t="n"/>
      <c r="D199" s="4" t="n"/>
      <c r="E199" s="4" t="n"/>
      <c r="F199" s="44" t="n"/>
      <c r="G199" s="4" t="n"/>
    </row>
    <row r="200">
      <c r="B200" s="43" t="n"/>
      <c r="C200" s="4" t="n"/>
      <c r="D200" s="4" t="n"/>
      <c r="E200" s="4" t="n"/>
      <c r="F200" s="44" t="n"/>
      <c r="G200" s="4" t="n"/>
    </row>
    <row r="201">
      <c r="B201" s="43" t="n"/>
      <c r="C201" s="4" t="n"/>
      <c r="D201" s="4" t="n"/>
      <c r="E201" s="4" t="n"/>
      <c r="F201" s="44" t="n"/>
      <c r="G201" s="4" t="n"/>
    </row>
    <row r="202">
      <c r="B202" s="43" t="n"/>
      <c r="C202" s="4" t="n"/>
      <c r="D202" s="4" t="n"/>
      <c r="E202" s="4" t="n"/>
      <c r="F202" s="44" t="n"/>
      <c r="G202" s="4" t="n"/>
    </row>
    <row r="203">
      <c r="B203" s="43" t="n"/>
      <c r="C203" s="4" t="n"/>
      <c r="D203" s="4" t="n"/>
      <c r="E203" s="4" t="n"/>
      <c r="F203" s="44" t="n"/>
      <c r="G203" s="4" t="n"/>
    </row>
    <row r="204">
      <c r="B204" s="43" t="n"/>
      <c r="C204" s="4" t="n"/>
      <c r="D204" s="4" t="n"/>
      <c r="E204" s="4" t="n"/>
      <c r="F204" s="44" t="n"/>
      <c r="G204" s="4" t="n"/>
    </row>
    <row r="205">
      <c r="B205" s="43" t="n"/>
      <c r="C205" s="4" t="n"/>
      <c r="D205" s="4" t="n"/>
      <c r="E205" s="4" t="n"/>
      <c r="F205" s="44" t="n"/>
      <c r="G205" s="4" t="n"/>
    </row>
  </sheetData>
  <dataValidations count="1">
    <dataValidation sqref="B6:B205" showDropDown="0" showInputMessage="0" showErrorMessage="1" allowBlank="1" errorTitle="Date" error="Enter a date, for example 03/11/2026." type="date" operator="greaterThan">
      <formula1>DATE(2020,1,1)</formula1>
    </dataValidation>
  </dataValidations>
  <pageMargins left="0.75" right="0.75" top="1" bottom="1" header="0.5" footer="0.5"/>
  <pageSetup orientation="landscape" paperSize="9" fitToHeight="0"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2026-11-02T13:23:49Z</dcterms:created>
  <dcterms:modified xmlns:dcterms="http://purl.org/dc/terms/" xmlns:xsi="http://www.w3.org/2001/XMLSchema-instance" xsi:type="dcterms:W3CDTF">2026-11-02T13:23:49Z</dcterms:modified>
</cp:coreProperties>
</file>